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uckelshaus Center\Projects (Current)\Spokane River Toxics (2012)\Work Group Meetings\Tech Track WG Mtgs\12-02-15 TTWG\"/>
    </mc:Choice>
  </mc:AlternateContent>
  <bookViews>
    <workbookView xWindow="0" yWindow="0" windowWidth="20430" windowHeight="66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67" i="1" l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39" i="1"/>
  <c r="D68" i="1"/>
  <c r="D69" i="1"/>
  <c r="D70" i="1"/>
  <c r="K69" i="1" l="1"/>
  <c r="G25" i="1" l="1"/>
  <c r="G26" i="1"/>
  <c r="G27" i="1"/>
  <c r="H27" i="1" s="1"/>
  <c r="I27" i="1" s="1"/>
  <c r="K27" i="1" s="1"/>
  <c r="G28" i="1"/>
  <c r="G29" i="1"/>
  <c r="G30" i="1"/>
  <c r="G31" i="1"/>
  <c r="G32" i="1"/>
  <c r="G33" i="1"/>
  <c r="G34" i="1"/>
  <c r="H34" i="1" s="1"/>
  <c r="I34" i="1" s="1"/>
  <c r="K34" i="1" s="1"/>
  <c r="G35" i="1"/>
  <c r="G36" i="1"/>
  <c r="G24" i="1"/>
  <c r="F37" i="1"/>
  <c r="G37" i="1" s="1"/>
  <c r="H35" i="1" l="1"/>
  <c r="I35" i="1" s="1"/>
  <c r="K35" i="1" s="1"/>
  <c r="H30" i="1"/>
  <c r="I30" i="1" s="1"/>
  <c r="K30" i="1" s="1"/>
  <c r="H26" i="1"/>
  <c r="I26" i="1" s="1"/>
  <c r="K26" i="1" s="1"/>
  <c r="H33" i="1"/>
  <c r="I33" i="1" s="1"/>
  <c r="K33" i="1" s="1"/>
  <c r="H25" i="1"/>
  <c r="I25" i="1" s="1"/>
  <c r="K25" i="1" s="1"/>
  <c r="H29" i="1"/>
  <c r="I29" i="1" s="1"/>
  <c r="K29" i="1" s="1"/>
  <c r="H31" i="1"/>
  <c r="I31" i="1" s="1"/>
  <c r="K31" i="1" s="1"/>
  <c r="H36" i="1"/>
  <c r="I36" i="1" s="1"/>
  <c r="K36" i="1" s="1"/>
  <c r="H28" i="1"/>
  <c r="I28" i="1" s="1"/>
  <c r="K28" i="1" s="1"/>
  <c r="H37" i="1"/>
  <c r="I37" i="1" s="1"/>
  <c r="K37" i="1" s="1"/>
  <c r="H32" i="1"/>
  <c r="I32" i="1" s="1"/>
  <c r="K32" i="1" s="1"/>
  <c r="H24" i="1"/>
  <c r="I24" i="1" s="1"/>
  <c r="K24" i="1" s="1"/>
  <c r="K70" i="1" l="1"/>
  <c r="K68" i="1"/>
</calcChain>
</file>

<file path=xl/comments1.xml><?xml version="1.0" encoding="utf-8"?>
<comments xmlns="http://schemas.openxmlformats.org/spreadsheetml/2006/main">
  <authors>
    <author>Donovan, Jeffrey</author>
  </authors>
  <commentList>
    <comment ref="F37" authorId="0" shapeId="0">
      <text>
        <r>
          <rPr>
            <b/>
            <sz val="9"/>
            <color indexed="81"/>
            <rFont val="Tahoma"/>
            <family val="2"/>
          </rPr>
          <t>Donovan, Jeffrey:</t>
        </r>
        <r>
          <rPr>
            <sz val="9"/>
            <color indexed="81"/>
            <rFont val="Tahoma"/>
            <family val="2"/>
          </rPr>
          <t xml:space="preserve">
Table 14a of Spokane River PCB TMDL Stormwater Loading Analysis Report lists 0.000… This appears to be an error </t>
        </r>
      </text>
    </comment>
  </commentList>
</comments>
</file>

<file path=xl/sharedStrings.xml><?xml version="1.0" encoding="utf-8"?>
<sst xmlns="http://schemas.openxmlformats.org/spreadsheetml/2006/main" count="75" uniqueCount="75">
  <si>
    <t>Stormwater</t>
  </si>
  <si>
    <t>Cochran</t>
  </si>
  <si>
    <t>Union</t>
  </si>
  <si>
    <t>Superior</t>
  </si>
  <si>
    <t>Riverton</t>
  </si>
  <si>
    <t>Washington</t>
  </si>
  <si>
    <t>Hwy 291</t>
  </si>
  <si>
    <t>Mission St</t>
  </si>
  <si>
    <t>Greene</t>
  </si>
  <si>
    <t>Howard Bridge</t>
  </si>
  <si>
    <t>Lincoln</t>
  </si>
  <si>
    <t>IO5 upper</t>
  </si>
  <si>
    <t>IO4</t>
  </si>
  <si>
    <t>IO7</t>
  </si>
  <si>
    <t>IO3</t>
  </si>
  <si>
    <t>LOW CSO LOAD Scenario</t>
  </si>
  <si>
    <t>CSOs</t>
  </si>
  <si>
    <t>CSO 34</t>
  </si>
  <si>
    <t>CSO 26</t>
  </si>
  <si>
    <t>CSO 24A</t>
  </si>
  <si>
    <t>CSO 07</t>
  </si>
  <si>
    <t>CSO 33B</t>
  </si>
  <si>
    <t>CSO 06</t>
  </si>
  <si>
    <t>CSO 12</t>
  </si>
  <si>
    <t>CSO 23</t>
  </si>
  <si>
    <t>CSO 41</t>
  </si>
  <si>
    <t>CSO 16B</t>
  </si>
  <si>
    <t>CSO 25</t>
  </si>
  <si>
    <t>CSO 33D</t>
  </si>
  <si>
    <t>CSO 14</t>
  </si>
  <si>
    <t>CSO 10</t>
  </si>
  <si>
    <t>CSO 15</t>
  </si>
  <si>
    <t>CSO 42</t>
  </si>
  <si>
    <t>CSO 40</t>
  </si>
  <si>
    <t>CSO 39</t>
  </si>
  <si>
    <t>CSO 33A</t>
  </si>
  <si>
    <t>CSO 38</t>
  </si>
  <si>
    <t>CSO 24B</t>
  </si>
  <si>
    <t>CSO 33C</t>
  </si>
  <si>
    <t>CSO 20</t>
  </si>
  <si>
    <t>CSO 02</t>
  </si>
  <si>
    <t>CSO 19</t>
  </si>
  <si>
    <t>CSO 16A</t>
  </si>
  <si>
    <t>CSO 03C</t>
  </si>
  <si>
    <t>CSO 18</t>
  </si>
  <si>
    <t>CSO34TOSVI</t>
  </si>
  <si>
    <t>Drainage Area (acre)</t>
  </si>
  <si>
    <t>Impervious Fraction</t>
  </si>
  <si>
    <t>Assumptions:</t>
  </si>
  <si>
    <t>Q= flow, gal/yr</t>
  </si>
  <si>
    <t>Impervious Cover (acre)</t>
  </si>
  <si>
    <t>I = impervious cover, acre</t>
  </si>
  <si>
    <t>Q(cochran)= 11,481,742.5*P-356,857</t>
  </si>
  <si>
    <t>Q(other basin)= Q(cochran)*I(other basin)/I(cochran)</t>
  </si>
  <si>
    <t>City of Spokane RPWRF Lab</t>
  </si>
  <si>
    <t>Flow (gal/yr)</t>
  </si>
  <si>
    <t>Flow (Mgal/yr)</t>
  </si>
  <si>
    <t>PCB Concentration (pg/L)</t>
  </si>
  <si>
    <t>Annual Stormwater PCB Load Estimate using updated PCB data, and Cochran Basin Rainfall-Runoff Relationship</t>
  </si>
  <si>
    <t>Parsons - 2007 Estimate of PCB Load (mg/day)</t>
  </si>
  <si>
    <t>Parsons - 2007 Annual Runoff Volume (Mgal/yr)</t>
  </si>
  <si>
    <t>PCB Load Estimate (mg/day)</t>
  </si>
  <si>
    <t>Parsons - 2007 Annual PCB Conc (pg/L)</t>
  </si>
  <si>
    <t>Use same annual rainfall as Parsons - Spokane River PCB TMDL Stormwater Loading Analysis Final Technical 
Report (18 inches)</t>
  </si>
  <si>
    <t>CSO Flow: use Parsons low flow scenario (2005 actual CSO Flows)</t>
  </si>
  <si>
    <t>P = annual rainfall, in/yr:</t>
  </si>
  <si>
    <t>CSO TOTAL</t>
  </si>
  <si>
    <t>CSO &amp; STORMWATER TOTAL</t>
  </si>
  <si>
    <t>STORMWATER TOTAL</t>
  </si>
  <si>
    <t>Stormwater PCB concentration (except Union and Washington) = Cochran Average, City of Spokane Sampling Results</t>
  </si>
  <si>
    <t>Washington basin PCB Concentration = Washington Basin Average, City of Spokane Sampling Results</t>
  </si>
  <si>
    <t>Union basin PCB Concentration = Union Basin Average, City of Spokane Sampling Results</t>
  </si>
  <si>
    <t>All other CSO PCB Concentration = AVG of CSO 34 and CSO 6 City of Spokane Sampling Results</t>
  </si>
  <si>
    <t>CSO 34 Concentration = AVG of CSO 34 City of Spokane Sampling Results</t>
  </si>
  <si>
    <t>CSO 6 Concentration = AVG of CSO 6 City of Spokane Sampling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</si>
</sst>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0.000E+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2" fillId="0" borderId="0" xfId="0" applyFont="1"/>
    <xf numFmtId="0" fontId="3" fillId="0" borderId="0" xfId="0" applyFont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0" fontId="1" fillId="0" borderId="0" xfId="0" applyFont="1"/>
    <xf numFmtId="0" fontId="7" fillId="0" borderId="0" xfId="0" applyFont="1" applyAlignment="1"/>
    <xf numFmtId="0" fontId="7" fillId="0" borderId="0" xfId="0" applyFont="1"/>
    <xf numFmtId="0" fontId="0" fillId="0" borderId="0" xfId="0" applyFont="1"/>
    <xf numFmtId="166" fontId="0" fillId="0" borderId="0" xfId="0" applyNumberFormat="1"/>
    <xf numFmtId="0" fontId="0" fillId="2" borderId="0" xfId="0" applyFill="1" applyAlignment="1">
      <alignment wrapText="1"/>
    </xf>
    <xf numFmtId="0" fontId="0" fillId="2" borderId="0" xfId="0" applyFill="1"/>
    <xf numFmtId="164" fontId="0" fillId="2" borderId="0" xfId="0" applyNumberFormat="1" applyFill="1"/>
    <xf numFmtId="3" fontId="0" fillId="2" borderId="0" xfId="0" applyNumberFormat="1" applyFill="1"/>
    <xf numFmtId="4" fontId="0" fillId="2" borderId="0" xfId="0" applyNumberFormat="1" applyFill="1"/>
    <xf numFmtId="0" fontId="2" fillId="2" borderId="0" xfId="0" applyFont="1" applyFill="1"/>
    <xf numFmtId="0" fontId="0" fillId="0" borderId="0" xfId="0" applyFill="1"/>
    <xf numFmtId="164" fontId="1" fillId="0" borderId="0" xfId="0" applyNumberFormat="1" applyFont="1" applyFill="1"/>
    <xf numFmtId="0" fontId="1" fillId="0" borderId="0" xfId="0" applyFont="1" applyFill="1"/>
    <xf numFmtId="164" fontId="1" fillId="0" borderId="0" xfId="0" applyNumberFormat="1" applyFont="1"/>
    <xf numFmtId="0" fontId="7" fillId="0" borderId="0" xfId="0" applyFont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104776</xdr:rowOff>
    </xdr:from>
    <xdr:to>
      <xdr:col>10</xdr:col>
      <xdr:colOff>584113</xdr:colOff>
      <xdr:row>15</xdr:row>
      <xdr:rowOff>114300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3125" y="485776"/>
          <a:ext cx="4546513" cy="2762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0"/>
  <sheetViews>
    <sheetView tabSelected="1" workbookViewId="0">
      <selection activeCell="F48" sqref="F48"/>
    </sheetView>
  </sheetViews>
  <sheetFormatPr defaultRowHeight="15" x14ac:dyDescent="0.25"/>
  <cols>
    <col min="1" max="1" width="17.85546875" customWidth="1"/>
    <col min="2" max="3" width="22.42578125" customWidth="1"/>
    <col min="4" max="4" width="15.7109375" customWidth="1"/>
    <col min="5" max="6" width="10.85546875" customWidth="1"/>
    <col min="7" max="7" width="11.7109375" customWidth="1"/>
    <col min="8" max="8" width="9.5703125" bestFit="1" customWidth="1"/>
    <col min="9" max="9" width="13.42578125" customWidth="1"/>
    <col min="10" max="10" width="13.85546875" customWidth="1"/>
    <col min="11" max="11" width="9" customWidth="1"/>
  </cols>
  <sheetData>
    <row r="1" spans="1:5" x14ac:dyDescent="0.25">
      <c r="A1" s="11" t="s">
        <v>54</v>
      </c>
    </row>
    <row r="2" spans="1:5" x14ac:dyDescent="0.25">
      <c r="A2" s="8" t="s">
        <v>58</v>
      </c>
    </row>
    <row r="6" spans="1:5" x14ac:dyDescent="0.25">
      <c r="A6" s="3" t="s">
        <v>48</v>
      </c>
    </row>
    <row r="7" spans="1:5" ht="36.75" customHeight="1" x14ac:dyDescent="0.25">
      <c r="A7" s="23" t="s">
        <v>63</v>
      </c>
      <c r="B7" s="23"/>
      <c r="C7" s="23"/>
      <c r="D7" s="23"/>
      <c r="E7" s="23"/>
    </row>
    <row r="8" spans="1:5" x14ac:dyDescent="0.25">
      <c r="A8" s="9" t="s">
        <v>52</v>
      </c>
      <c r="B8" s="9"/>
      <c r="C8" s="9"/>
      <c r="D8" s="9"/>
      <c r="E8" s="9"/>
    </row>
    <row r="9" spans="1:5" ht="15" customHeight="1" x14ac:dyDescent="0.25">
      <c r="A9" s="9" t="s">
        <v>53</v>
      </c>
      <c r="B9" s="9"/>
      <c r="C9" s="9"/>
      <c r="D9" s="9"/>
      <c r="E9" s="9"/>
    </row>
    <row r="10" spans="1:5" x14ac:dyDescent="0.25">
      <c r="A10" s="10" t="s">
        <v>49</v>
      </c>
    </row>
    <row r="11" spans="1:5" x14ac:dyDescent="0.25">
      <c r="A11" s="10" t="s">
        <v>51</v>
      </c>
    </row>
    <row r="12" spans="1:5" x14ac:dyDescent="0.25">
      <c r="A12" s="10" t="s">
        <v>65</v>
      </c>
      <c r="D12" s="10">
        <v>18</v>
      </c>
    </row>
    <row r="13" spans="1:5" x14ac:dyDescent="0.25">
      <c r="A13" s="10" t="s">
        <v>69</v>
      </c>
    </row>
    <row r="14" spans="1:5" x14ac:dyDescent="0.25">
      <c r="A14" s="10" t="s">
        <v>70</v>
      </c>
    </row>
    <row r="15" spans="1:5" x14ac:dyDescent="0.25">
      <c r="A15" s="10" t="s">
        <v>71</v>
      </c>
    </row>
    <row r="16" spans="1:5" x14ac:dyDescent="0.25">
      <c r="A16" s="10" t="s">
        <v>64</v>
      </c>
    </row>
    <row r="17" spans="1:11" x14ac:dyDescent="0.25">
      <c r="A17" s="10" t="s">
        <v>74</v>
      </c>
    </row>
    <row r="18" spans="1:11" x14ac:dyDescent="0.25">
      <c r="A18" s="10" t="s">
        <v>73</v>
      </c>
    </row>
    <row r="19" spans="1:11" x14ac:dyDescent="0.25">
      <c r="A19" s="10" t="s">
        <v>72</v>
      </c>
    </row>
    <row r="21" spans="1:11" x14ac:dyDescent="0.25">
      <c r="B21" s="4" t="s">
        <v>15</v>
      </c>
      <c r="C21" s="4"/>
    </row>
    <row r="22" spans="1:11" ht="43.5" customHeight="1" x14ac:dyDescent="0.25">
      <c r="B22" s="13" t="s">
        <v>60</v>
      </c>
      <c r="C22" s="13" t="s">
        <v>62</v>
      </c>
      <c r="D22" s="13" t="s">
        <v>59</v>
      </c>
      <c r="E22" s="1" t="s">
        <v>46</v>
      </c>
      <c r="F22" s="1" t="s">
        <v>47</v>
      </c>
      <c r="G22" s="1" t="s">
        <v>50</v>
      </c>
      <c r="H22" s="1" t="s">
        <v>55</v>
      </c>
      <c r="I22" s="1" t="s">
        <v>56</v>
      </c>
      <c r="J22" s="1" t="s">
        <v>57</v>
      </c>
      <c r="K22" s="1" t="s">
        <v>61</v>
      </c>
    </row>
    <row r="23" spans="1:11" x14ac:dyDescent="0.25">
      <c r="A23" s="3" t="s">
        <v>0</v>
      </c>
      <c r="B23" s="18"/>
      <c r="C23" s="18"/>
      <c r="D23" s="14"/>
    </row>
    <row r="24" spans="1:11" x14ac:dyDescent="0.25">
      <c r="A24" t="s">
        <v>1</v>
      </c>
      <c r="B24" s="14">
        <v>673.7</v>
      </c>
      <c r="C24" s="14">
        <v>12900</v>
      </c>
      <c r="D24" s="15">
        <v>90</v>
      </c>
      <c r="E24" s="2">
        <v>5164</v>
      </c>
      <c r="F24">
        <v>0.27400000000000002</v>
      </c>
      <c r="G24" s="5">
        <f>E24*F24</f>
        <v>1414.9360000000001</v>
      </c>
      <c r="H24" s="12">
        <f>(11481742*$D$12-356857)*G24/G$24</f>
        <v>206314499</v>
      </c>
      <c r="I24" s="6">
        <f>H24/1000000</f>
        <v>206.31449900000001</v>
      </c>
      <c r="J24">
        <v>7268</v>
      </c>
      <c r="K24" s="6">
        <f>(I24/365)*(J24/1000000000)*3785000</f>
        <v>15.549545075344167</v>
      </c>
    </row>
    <row r="25" spans="1:11" x14ac:dyDescent="0.25">
      <c r="A25" t="s">
        <v>2</v>
      </c>
      <c r="B25" s="14">
        <v>16.3</v>
      </c>
      <c r="C25" s="14">
        <v>97000</v>
      </c>
      <c r="D25" s="15">
        <v>16</v>
      </c>
      <c r="E25" s="2">
        <v>109</v>
      </c>
      <c r="F25">
        <v>0.32300000000000001</v>
      </c>
      <c r="G25" s="5">
        <f t="shared" ref="G25:G37" si="0">E25*F25</f>
        <v>35.207000000000001</v>
      </c>
      <c r="H25" s="12">
        <f t="shared" ref="H25:H37" si="1">(11481742*$D$12-356857)*G25/G$24</f>
        <v>5133599.3757265341</v>
      </c>
      <c r="I25" s="6">
        <f t="shared" ref="I25:I37" si="2">H25/1000000</f>
        <v>5.1335993757265337</v>
      </c>
      <c r="J25">
        <v>34623</v>
      </c>
      <c r="K25" s="6">
        <f t="shared" ref="K25:K37" si="3">(I25/365)*(J25/1000000000)*3785000</f>
        <v>1.8431457899676065</v>
      </c>
    </row>
    <row r="26" spans="1:11" x14ac:dyDescent="0.25">
      <c r="A26" t="s">
        <v>3</v>
      </c>
      <c r="B26" s="14">
        <v>50.2</v>
      </c>
      <c r="C26" s="14">
        <v>17800</v>
      </c>
      <c r="D26" s="15">
        <v>9</v>
      </c>
      <c r="E26" s="2">
        <v>294</v>
      </c>
      <c r="F26">
        <v>0.376</v>
      </c>
      <c r="G26" s="5">
        <f t="shared" si="0"/>
        <v>110.544</v>
      </c>
      <c r="H26" s="12">
        <f t="shared" si="1"/>
        <v>16118630.084651176</v>
      </c>
      <c r="I26" s="6">
        <f t="shared" si="2"/>
        <v>16.118630084651176</v>
      </c>
      <c r="J26">
        <v>7268</v>
      </c>
      <c r="K26" s="6">
        <f t="shared" si="3"/>
        <v>1.214831561857812</v>
      </c>
    </row>
    <row r="27" spans="1:11" x14ac:dyDescent="0.25">
      <c r="A27" t="s">
        <v>4</v>
      </c>
      <c r="B27" s="14">
        <v>25.1</v>
      </c>
      <c r="C27" s="14">
        <v>22300</v>
      </c>
      <c r="D27" s="15">
        <v>6</v>
      </c>
      <c r="E27" s="2">
        <v>233</v>
      </c>
      <c r="F27">
        <v>0.217</v>
      </c>
      <c r="G27" s="5">
        <f t="shared" si="0"/>
        <v>50.561</v>
      </c>
      <c r="H27" s="12">
        <f t="shared" si="1"/>
        <v>7372395.2065245342</v>
      </c>
      <c r="I27" s="6">
        <f t="shared" si="2"/>
        <v>7.3723952065245344</v>
      </c>
      <c r="J27">
        <v>7268</v>
      </c>
      <c r="K27" s="6">
        <f t="shared" si="3"/>
        <v>0.55564389382592294</v>
      </c>
    </row>
    <row r="28" spans="1:11" x14ac:dyDescent="0.25">
      <c r="A28" t="s">
        <v>5</v>
      </c>
      <c r="B28" s="14">
        <v>87</v>
      </c>
      <c r="C28" s="14">
        <v>4050</v>
      </c>
      <c r="D28" s="15">
        <v>3.7</v>
      </c>
      <c r="E28" s="2">
        <v>465</v>
      </c>
      <c r="F28">
        <v>0.41699999999999998</v>
      </c>
      <c r="G28" s="5">
        <f t="shared" si="0"/>
        <v>193.905</v>
      </c>
      <c r="H28" s="12">
        <f t="shared" si="1"/>
        <v>28273655.436426099</v>
      </c>
      <c r="I28" s="6">
        <f t="shared" si="2"/>
        <v>28.2736554364261</v>
      </c>
      <c r="J28">
        <v>7887</v>
      </c>
      <c r="K28" s="6">
        <f t="shared" si="3"/>
        <v>2.312420555661769</v>
      </c>
    </row>
    <row r="29" spans="1:11" x14ac:dyDescent="0.25">
      <c r="A29" t="s">
        <v>6</v>
      </c>
      <c r="B29" s="14">
        <v>189.6</v>
      </c>
      <c r="C29" s="14">
        <v>978</v>
      </c>
      <c r="D29" s="15">
        <v>2</v>
      </c>
      <c r="E29" s="2">
        <v>1578</v>
      </c>
      <c r="F29">
        <v>0.248</v>
      </c>
      <c r="G29" s="5">
        <f t="shared" si="0"/>
        <v>391.34399999999999</v>
      </c>
      <c r="H29" s="12">
        <f t="shared" si="1"/>
        <v>57062610.108623989</v>
      </c>
      <c r="I29" s="6">
        <f t="shared" si="2"/>
        <v>57.062610108623986</v>
      </c>
      <c r="J29">
        <v>7268</v>
      </c>
      <c r="K29" s="6">
        <f t="shared" si="3"/>
        <v>4.3007041788218592</v>
      </c>
    </row>
    <row r="30" spans="1:11" x14ac:dyDescent="0.25">
      <c r="A30" t="s">
        <v>7</v>
      </c>
      <c r="B30" s="14">
        <v>7.2</v>
      </c>
      <c r="C30" s="14">
        <v>16500</v>
      </c>
      <c r="D30" s="15">
        <v>1.2</v>
      </c>
      <c r="E30" s="2">
        <v>55</v>
      </c>
      <c r="F30">
        <v>0.27700000000000002</v>
      </c>
      <c r="G30" s="5">
        <f t="shared" si="0"/>
        <v>15.235000000000001</v>
      </c>
      <c r="H30" s="12">
        <f t="shared" si="1"/>
        <v>2221444.215332001</v>
      </c>
      <c r="I30" s="6">
        <f t="shared" si="2"/>
        <v>2.2214442153320011</v>
      </c>
      <c r="J30">
        <v>7268</v>
      </c>
      <c r="K30" s="6">
        <f t="shared" si="3"/>
        <v>0.16742617279005437</v>
      </c>
    </row>
    <row r="31" spans="1:11" x14ac:dyDescent="0.25">
      <c r="A31" t="s">
        <v>8</v>
      </c>
      <c r="B31" s="14">
        <v>5.7</v>
      </c>
      <c r="C31" s="14">
        <v>19500</v>
      </c>
      <c r="D31" s="15">
        <v>1</v>
      </c>
      <c r="E31" s="2">
        <v>34</v>
      </c>
      <c r="F31">
        <v>0.36499999999999999</v>
      </c>
      <c r="G31" s="5">
        <f t="shared" si="0"/>
        <v>12.41</v>
      </c>
      <c r="H31" s="12">
        <f t="shared" si="1"/>
        <v>1809525.6128828442</v>
      </c>
      <c r="I31" s="6">
        <f t="shared" si="2"/>
        <v>1.8095256128828441</v>
      </c>
      <c r="J31">
        <v>7268</v>
      </c>
      <c r="K31" s="6">
        <f t="shared" si="3"/>
        <v>0.1363806238480193</v>
      </c>
    </row>
    <row r="32" spans="1:11" x14ac:dyDescent="0.25">
      <c r="A32" t="s">
        <v>9</v>
      </c>
      <c r="B32" s="14">
        <v>10.4</v>
      </c>
      <c r="C32" s="14">
        <v>8740</v>
      </c>
      <c r="D32" s="15">
        <v>0.9</v>
      </c>
      <c r="E32" s="2">
        <v>57</v>
      </c>
      <c r="F32">
        <v>0.40699999999999997</v>
      </c>
      <c r="G32" s="5">
        <f t="shared" si="0"/>
        <v>23.198999999999998</v>
      </c>
      <c r="H32" s="12">
        <f t="shared" si="1"/>
        <v>3382690.1445019417</v>
      </c>
      <c r="I32" s="6">
        <f t="shared" si="2"/>
        <v>3.3826901445019417</v>
      </c>
      <c r="J32">
        <v>7268</v>
      </c>
      <c r="K32" s="6">
        <f t="shared" si="3"/>
        <v>0.25494714686947623</v>
      </c>
    </row>
    <row r="33" spans="1:11" x14ac:dyDescent="0.25">
      <c r="A33" t="s">
        <v>10</v>
      </c>
      <c r="B33" s="14">
        <v>16.399999999999999</v>
      </c>
      <c r="C33" s="14">
        <v>4360</v>
      </c>
      <c r="D33" s="15">
        <v>0.7</v>
      </c>
      <c r="E33" s="2">
        <v>69</v>
      </c>
      <c r="F33">
        <v>0.54400000000000004</v>
      </c>
      <c r="G33" s="5">
        <f t="shared" si="0"/>
        <v>37.536000000000001</v>
      </c>
      <c r="H33" s="12">
        <f t="shared" si="1"/>
        <v>5473195.2784182467</v>
      </c>
      <c r="I33" s="6">
        <f t="shared" si="2"/>
        <v>5.4731952784182463</v>
      </c>
      <c r="J33">
        <v>7268</v>
      </c>
      <c r="K33" s="6">
        <f t="shared" si="3"/>
        <v>0.41250468144715985</v>
      </c>
    </row>
    <row r="34" spans="1:11" x14ac:dyDescent="0.25">
      <c r="A34" t="s">
        <v>11</v>
      </c>
      <c r="B34" s="14">
        <v>75.099999999999994</v>
      </c>
      <c r="C34" s="14">
        <v>22500</v>
      </c>
      <c r="D34" s="15">
        <v>17</v>
      </c>
      <c r="E34" s="2">
        <v>747</v>
      </c>
      <c r="F34">
        <v>0.19800000000000001</v>
      </c>
      <c r="G34" s="5">
        <f t="shared" si="0"/>
        <v>147.90600000000001</v>
      </c>
      <c r="H34" s="12">
        <f t="shared" si="1"/>
        <v>21566454.093396448</v>
      </c>
      <c r="I34" s="6">
        <f t="shared" si="2"/>
        <v>21.566454093396448</v>
      </c>
      <c r="J34">
        <v>7268</v>
      </c>
      <c r="K34" s="6">
        <f t="shared" si="3"/>
        <v>1.6254240572816394</v>
      </c>
    </row>
    <row r="35" spans="1:11" x14ac:dyDescent="0.25">
      <c r="A35" t="s">
        <v>12</v>
      </c>
      <c r="B35" s="14">
        <v>36.1</v>
      </c>
      <c r="C35" s="14">
        <v>22500</v>
      </c>
      <c r="D35" s="15">
        <v>8</v>
      </c>
      <c r="E35" s="2">
        <v>174</v>
      </c>
      <c r="F35">
        <v>0.46800000000000003</v>
      </c>
      <c r="G35" s="5">
        <f t="shared" si="0"/>
        <v>81.432000000000002</v>
      </c>
      <c r="H35" s="12">
        <f t="shared" si="1"/>
        <v>11873754.206952116</v>
      </c>
      <c r="I35" s="6">
        <f t="shared" si="2"/>
        <v>11.873754206952116</v>
      </c>
      <c r="J35">
        <v>7268</v>
      </c>
      <c r="K35" s="6">
        <f t="shared" si="3"/>
        <v>0.89490305891957378</v>
      </c>
    </row>
    <row r="36" spans="1:11" x14ac:dyDescent="0.25">
      <c r="A36" t="s">
        <v>13</v>
      </c>
      <c r="B36" s="14">
        <v>21.1</v>
      </c>
      <c r="C36" s="14">
        <v>22500</v>
      </c>
      <c r="D36" s="15">
        <v>5</v>
      </c>
      <c r="E36" s="2">
        <v>181</v>
      </c>
      <c r="F36">
        <v>0.23899999999999999</v>
      </c>
      <c r="G36" s="5">
        <f t="shared" si="0"/>
        <v>43.259</v>
      </c>
      <c r="H36" s="12">
        <f t="shared" si="1"/>
        <v>6307676.7516276343</v>
      </c>
      <c r="I36" s="6">
        <f t="shared" si="2"/>
        <v>6.3076767516276346</v>
      </c>
      <c r="J36">
        <v>7268</v>
      </c>
      <c r="K36" s="6">
        <f t="shared" si="3"/>
        <v>0.47539801829504169</v>
      </c>
    </row>
    <row r="37" spans="1:11" x14ac:dyDescent="0.25">
      <c r="A37" t="s">
        <v>14</v>
      </c>
      <c r="B37" s="14">
        <v>3.1</v>
      </c>
      <c r="C37" s="14">
        <v>22500</v>
      </c>
      <c r="D37" s="15">
        <v>1</v>
      </c>
      <c r="E37" s="2">
        <v>140</v>
      </c>
      <c r="F37" s="7">
        <f>16/140</f>
        <v>0.11428571428571428</v>
      </c>
      <c r="G37" s="5">
        <f t="shared" si="0"/>
        <v>16</v>
      </c>
      <c r="H37" s="12">
        <f t="shared" si="1"/>
        <v>2332990.3147562854</v>
      </c>
      <c r="I37" s="6">
        <f t="shared" si="2"/>
        <v>2.3329903147562856</v>
      </c>
      <c r="J37">
        <v>7268</v>
      </c>
      <c r="K37" s="6">
        <f t="shared" si="3"/>
        <v>0.17583319754780893</v>
      </c>
    </row>
    <row r="38" spans="1:11" x14ac:dyDescent="0.25">
      <c r="A38" s="3" t="s">
        <v>16</v>
      </c>
      <c r="B38" s="18"/>
      <c r="C38" s="18"/>
      <c r="D38" s="14"/>
    </row>
    <row r="39" spans="1:11" x14ac:dyDescent="0.25">
      <c r="A39" t="s">
        <v>17</v>
      </c>
      <c r="B39" s="14">
        <v>15.3</v>
      </c>
      <c r="C39" s="14">
        <v>177000</v>
      </c>
      <c r="D39" s="16">
        <v>28</v>
      </c>
      <c r="J39">
        <v>13411</v>
      </c>
      <c r="K39" s="6">
        <f>(B39/365)*(J39/1000000000)*3785000</f>
        <v>2.1277745630136988</v>
      </c>
    </row>
    <row r="40" spans="1:11" x14ac:dyDescent="0.25">
      <c r="A40" t="s">
        <v>18</v>
      </c>
      <c r="B40" s="14">
        <v>17.7</v>
      </c>
      <c r="C40" s="14">
        <v>3380</v>
      </c>
      <c r="D40" s="15">
        <v>1</v>
      </c>
      <c r="J40">
        <v>12424</v>
      </c>
      <c r="K40" s="6">
        <f t="shared" ref="K40:K67" si="4">(B40/365)*(J40/1000000000)*3785000</f>
        <v>2.2803826520547945</v>
      </c>
    </row>
    <row r="41" spans="1:11" x14ac:dyDescent="0.25">
      <c r="A41" t="s">
        <v>19</v>
      </c>
      <c r="B41" s="14">
        <v>5.2</v>
      </c>
      <c r="C41" s="14">
        <v>1720</v>
      </c>
      <c r="D41" s="17">
        <v>0.09</v>
      </c>
      <c r="J41">
        <v>12424</v>
      </c>
      <c r="K41" s="6">
        <f t="shared" si="4"/>
        <v>0.66994292602739736</v>
      </c>
    </row>
    <row r="42" spans="1:11" x14ac:dyDescent="0.25">
      <c r="A42" t="s">
        <v>20</v>
      </c>
      <c r="B42" s="14">
        <v>0.4</v>
      </c>
      <c r="C42" s="14">
        <v>2490</v>
      </c>
      <c r="D42" s="17">
        <v>0.01</v>
      </c>
      <c r="J42">
        <v>12424</v>
      </c>
      <c r="K42" s="6">
        <f t="shared" si="4"/>
        <v>5.1534071232876719E-2</v>
      </c>
    </row>
    <row r="43" spans="1:11" x14ac:dyDescent="0.25">
      <c r="A43" t="s">
        <v>21</v>
      </c>
      <c r="B43" s="14">
        <v>6.7</v>
      </c>
      <c r="C43" s="14">
        <v>22500</v>
      </c>
      <c r="D43" s="14">
        <v>1.6</v>
      </c>
      <c r="J43">
        <v>12424</v>
      </c>
      <c r="K43" s="6">
        <f t="shared" si="4"/>
        <v>0.86319569315068501</v>
      </c>
    </row>
    <row r="44" spans="1:11" x14ac:dyDescent="0.25">
      <c r="A44" t="s">
        <v>22</v>
      </c>
      <c r="B44" s="14">
        <v>5.5</v>
      </c>
      <c r="C44" s="14">
        <v>22500</v>
      </c>
      <c r="D44" s="14">
        <v>1.3</v>
      </c>
      <c r="J44">
        <v>11437</v>
      </c>
      <c r="K44" s="6">
        <f t="shared" si="4"/>
        <v>0.65230067808219194</v>
      </c>
    </row>
    <row r="45" spans="1:11" x14ac:dyDescent="0.25">
      <c r="A45" t="s">
        <v>23</v>
      </c>
      <c r="B45" s="14">
        <v>3.4</v>
      </c>
      <c r="C45" s="14">
        <v>22500</v>
      </c>
      <c r="D45" s="14">
        <v>0.8</v>
      </c>
      <c r="J45">
        <v>12424</v>
      </c>
      <c r="K45" s="6">
        <f t="shared" si="4"/>
        <v>0.43803960547945203</v>
      </c>
    </row>
    <row r="46" spans="1:11" x14ac:dyDescent="0.25">
      <c r="A46" t="s">
        <v>24</v>
      </c>
      <c r="B46" s="14">
        <v>1.8</v>
      </c>
      <c r="C46" s="14">
        <v>22500</v>
      </c>
      <c r="D46" s="14">
        <v>0.4</v>
      </c>
      <c r="J46">
        <v>12424</v>
      </c>
      <c r="K46" s="6">
        <f t="shared" si="4"/>
        <v>0.23190332054794521</v>
      </c>
    </row>
    <row r="47" spans="1:11" x14ac:dyDescent="0.25">
      <c r="A47" t="s">
        <v>25</v>
      </c>
      <c r="B47" s="14">
        <v>0.5</v>
      </c>
      <c r="C47" s="14">
        <v>22500</v>
      </c>
      <c r="D47" s="14">
        <v>0.1</v>
      </c>
      <c r="J47">
        <v>12424</v>
      </c>
      <c r="K47" s="6">
        <f t="shared" si="4"/>
        <v>6.4417589041095888E-2</v>
      </c>
    </row>
    <row r="48" spans="1:11" x14ac:dyDescent="0.25">
      <c r="A48" t="s">
        <v>26</v>
      </c>
      <c r="B48" s="14">
        <v>0.4</v>
      </c>
      <c r="C48" s="14">
        <v>22500</v>
      </c>
      <c r="D48" s="14">
        <v>0.1</v>
      </c>
      <c r="J48">
        <v>12424</v>
      </c>
      <c r="K48" s="6">
        <f t="shared" si="4"/>
        <v>5.1534071232876719E-2</v>
      </c>
    </row>
    <row r="49" spans="1:11" x14ac:dyDescent="0.25">
      <c r="A49" t="s">
        <v>27</v>
      </c>
      <c r="B49" s="14">
        <v>0.4</v>
      </c>
      <c r="C49" s="14">
        <v>22500</v>
      </c>
      <c r="D49" s="14">
        <v>0.1</v>
      </c>
      <c r="J49">
        <v>12424</v>
      </c>
      <c r="K49" s="6">
        <f t="shared" si="4"/>
        <v>5.1534071232876719E-2</v>
      </c>
    </row>
    <row r="50" spans="1:11" x14ac:dyDescent="0.25">
      <c r="A50" t="s">
        <v>28</v>
      </c>
      <c r="B50" s="14">
        <v>0.3</v>
      </c>
      <c r="C50" s="14">
        <v>22500</v>
      </c>
      <c r="D50" s="14">
        <v>0.1</v>
      </c>
      <c r="J50">
        <v>12424</v>
      </c>
      <c r="K50" s="6">
        <f t="shared" si="4"/>
        <v>3.8650553424657529E-2</v>
      </c>
    </row>
    <row r="51" spans="1:11" x14ac:dyDescent="0.25">
      <c r="A51" t="s">
        <v>29</v>
      </c>
      <c r="B51" s="14">
        <v>0.2</v>
      </c>
      <c r="C51" s="14">
        <v>22500</v>
      </c>
      <c r="D51" s="14">
        <v>0</v>
      </c>
      <c r="J51">
        <v>12424</v>
      </c>
      <c r="K51" s="6">
        <f t="shared" si="4"/>
        <v>2.5767035616438359E-2</v>
      </c>
    </row>
    <row r="52" spans="1:11" x14ac:dyDescent="0.25">
      <c r="A52" t="s">
        <v>30</v>
      </c>
      <c r="B52" s="14">
        <v>0.2</v>
      </c>
      <c r="C52" s="14">
        <v>22500</v>
      </c>
      <c r="D52" s="14">
        <v>0</v>
      </c>
      <c r="J52">
        <v>12424</v>
      </c>
      <c r="K52" s="6">
        <f t="shared" si="4"/>
        <v>2.5767035616438359E-2</v>
      </c>
    </row>
    <row r="53" spans="1:11" x14ac:dyDescent="0.25">
      <c r="A53" t="s">
        <v>31</v>
      </c>
      <c r="B53" s="14">
        <v>0.2</v>
      </c>
      <c r="C53" s="14">
        <v>22500</v>
      </c>
      <c r="D53" s="14">
        <v>0</v>
      </c>
      <c r="J53">
        <v>12424</v>
      </c>
      <c r="K53" s="6">
        <f t="shared" si="4"/>
        <v>2.5767035616438359E-2</v>
      </c>
    </row>
    <row r="54" spans="1:11" x14ac:dyDescent="0.25">
      <c r="A54" t="s">
        <v>32</v>
      </c>
      <c r="B54" s="14">
        <v>0.1</v>
      </c>
      <c r="C54" s="14">
        <v>22500</v>
      </c>
      <c r="D54" s="14">
        <v>0</v>
      </c>
      <c r="J54">
        <v>12424</v>
      </c>
      <c r="K54" s="6">
        <f t="shared" si="4"/>
        <v>1.288351780821918E-2</v>
      </c>
    </row>
    <row r="55" spans="1:11" x14ac:dyDescent="0.25">
      <c r="A55" t="s">
        <v>33</v>
      </c>
      <c r="B55" s="14">
        <v>0.1</v>
      </c>
      <c r="C55" s="14">
        <v>22500</v>
      </c>
      <c r="D55" s="14">
        <v>0</v>
      </c>
      <c r="J55">
        <v>12424</v>
      </c>
      <c r="K55" s="6">
        <f t="shared" si="4"/>
        <v>1.288351780821918E-2</v>
      </c>
    </row>
    <row r="56" spans="1:11" x14ac:dyDescent="0.25">
      <c r="A56" t="s">
        <v>34</v>
      </c>
      <c r="B56" s="14">
        <v>0.1</v>
      </c>
      <c r="C56" s="14">
        <v>22500</v>
      </c>
      <c r="D56" s="14">
        <v>0</v>
      </c>
      <c r="J56">
        <v>12424</v>
      </c>
      <c r="K56" s="6">
        <f t="shared" si="4"/>
        <v>1.288351780821918E-2</v>
      </c>
    </row>
    <row r="57" spans="1:11" x14ac:dyDescent="0.25">
      <c r="A57" t="s">
        <v>35</v>
      </c>
      <c r="B57" s="14">
        <v>0</v>
      </c>
      <c r="C57" s="14">
        <v>22500</v>
      </c>
      <c r="D57" s="14">
        <v>0</v>
      </c>
      <c r="J57">
        <v>12424</v>
      </c>
      <c r="K57" s="6">
        <f t="shared" si="4"/>
        <v>0</v>
      </c>
    </row>
    <row r="58" spans="1:11" x14ac:dyDescent="0.25">
      <c r="A58" t="s">
        <v>36</v>
      </c>
      <c r="B58" s="14">
        <v>0</v>
      </c>
      <c r="C58" s="14">
        <v>22500</v>
      </c>
      <c r="D58" s="14">
        <v>0</v>
      </c>
      <c r="J58">
        <v>12424</v>
      </c>
      <c r="K58" s="6">
        <f t="shared" si="4"/>
        <v>0</v>
      </c>
    </row>
    <row r="59" spans="1:11" x14ac:dyDescent="0.25">
      <c r="A59" t="s">
        <v>37</v>
      </c>
      <c r="B59" s="14">
        <v>0</v>
      </c>
      <c r="C59" s="14">
        <v>22500</v>
      </c>
      <c r="D59" s="14">
        <v>0</v>
      </c>
      <c r="J59">
        <v>12424</v>
      </c>
      <c r="K59" s="6">
        <f t="shared" si="4"/>
        <v>0</v>
      </c>
    </row>
    <row r="60" spans="1:11" x14ac:dyDescent="0.25">
      <c r="A60" t="s">
        <v>38</v>
      </c>
      <c r="B60" s="14">
        <v>0</v>
      </c>
      <c r="C60" s="14">
        <v>22500</v>
      </c>
      <c r="D60" s="14">
        <v>0</v>
      </c>
      <c r="J60">
        <v>12424</v>
      </c>
      <c r="K60" s="6">
        <f t="shared" si="4"/>
        <v>0</v>
      </c>
    </row>
    <row r="61" spans="1:11" x14ac:dyDescent="0.25">
      <c r="A61" t="s">
        <v>39</v>
      </c>
      <c r="B61" s="14">
        <v>0</v>
      </c>
      <c r="C61" s="14">
        <v>22500</v>
      </c>
      <c r="D61" s="14">
        <v>0</v>
      </c>
      <c r="J61">
        <v>12424</v>
      </c>
      <c r="K61" s="6">
        <f t="shared" si="4"/>
        <v>0</v>
      </c>
    </row>
    <row r="62" spans="1:11" x14ac:dyDescent="0.25">
      <c r="A62" t="s">
        <v>40</v>
      </c>
      <c r="B62" s="14">
        <v>0</v>
      </c>
      <c r="C62" s="14">
        <v>22500</v>
      </c>
      <c r="D62" s="14">
        <v>0</v>
      </c>
      <c r="J62">
        <v>12424</v>
      </c>
      <c r="K62" s="6">
        <f t="shared" si="4"/>
        <v>0</v>
      </c>
    </row>
    <row r="63" spans="1:11" x14ac:dyDescent="0.25">
      <c r="A63" t="s">
        <v>41</v>
      </c>
      <c r="B63" s="14">
        <v>0</v>
      </c>
      <c r="C63" s="14">
        <v>22500</v>
      </c>
      <c r="D63" s="14">
        <v>0</v>
      </c>
      <c r="J63">
        <v>12424</v>
      </c>
      <c r="K63" s="6">
        <f t="shared" si="4"/>
        <v>0</v>
      </c>
    </row>
    <row r="64" spans="1:11" x14ac:dyDescent="0.25">
      <c r="A64" t="s">
        <v>42</v>
      </c>
      <c r="B64" s="14">
        <v>0</v>
      </c>
      <c r="C64" s="14">
        <v>22500</v>
      </c>
      <c r="D64" s="14">
        <v>0</v>
      </c>
      <c r="J64">
        <v>12424</v>
      </c>
      <c r="K64" s="6">
        <f t="shared" si="4"/>
        <v>0</v>
      </c>
    </row>
    <row r="65" spans="1:11" x14ac:dyDescent="0.25">
      <c r="A65" t="s">
        <v>43</v>
      </c>
      <c r="B65" s="14">
        <v>0</v>
      </c>
      <c r="C65" s="14">
        <v>22500</v>
      </c>
      <c r="D65" s="14">
        <v>0</v>
      </c>
      <c r="J65">
        <v>12424</v>
      </c>
      <c r="K65" s="6">
        <f t="shared" si="4"/>
        <v>0</v>
      </c>
    </row>
    <row r="66" spans="1:11" x14ac:dyDescent="0.25">
      <c r="A66" t="s">
        <v>44</v>
      </c>
      <c r="B66" s="14">
        <v>0</v>
      </c>
      <c r="C66" s="14">
        <v>22500</v>
      </c>
      <c r="D66" s="14">
        <v>0</v>
      </c>
      <c r="J66">
        <v>12424</v>
      </c>
      <c r="K66" s="6">
        <f t="shared" si="4"/>
        <v>0</v>
      </c>
    </row>
    <row r="67" spans="1:11" x14ac:dyDescent="0.25">
      <c r="A67" t="s">
        <v>45</v>
      </c>
      <c r="B67" s="14">
        <v>0</v>
      </c>
      <c r="C67" s="14">
        <v>22500</v>
      </c>
      <c r="D67" s="14">
        <v>0</v>
      </c>
      <c r="J67">
        <v>12424</v>
      </c>
      <c r="K67" s="6">
        <f t="shared" si="4"/>
        <v>0</v>
      </c>
    </row>
    <row r="68" spans="1:11" s="19" customFormat="1" x14ac:dyDescent="0.25">
      <c r="A68" s="19" t="s">
        <v>68</v>
      </c>
      <c r="D68" s="20">
        <f>SUM(D24:D37)</f>
        <v>161.5</v>
      </c>
      <c r="E68" s="21"/>
      <c r="F68" s="21"/>
      <c r="G68" s="21"/>
      <c r="H68" s="21"/>
      <c r="I68" s="21"/>
      <c r="J68" s="21"/>
      <c r="K68" s="20">
        <f>SUM(K24:K37)</f>
        <v>29.919108012477913</v>
      </c>
    </row>
    <row r="69" spans="1:11" x14ac:dyDescent="0.25">
      <c r="A69" t="s">
        <v>66</v>
      </c>
      <c r="D69" s="22">
        <f>SUM(D39:D67)</f>
        <v>33.6</v>
      </c>
      <c r="E69" s="8"/>
      <c r="F69" s="8"/>
      <c r="G69" s="8"/>
      <c r="H69" s="8"/>
      <c r="I69" s="8"/>
      <c r="J69" s="8"/>
      <c r="K69" s="22">
        <f>SUM(K39:K67)</f>
        <v>7.6371614547945228</v>
      </c>
    </row>
    <row r="70" spans="1:11" x14ac:dyDescent="0.25">
      <c r="A70" t="s">
        <v>67</v>
      </c>
      <c r="C70" s="5"/>
      <c r="D70" s="22">
        <f>SUM(D24:D67)</f>
        <v>195.1</v>
      </c>
      <c r="E70" s="8"/>
      <c r="F70" s="8"/>
      <c r="G70" s="8"/>
      <c r="H70" s="8"/>
      <c r="I70" s="8"/>
      <c r="J70" s="8"/>
      <c r="K70" s="22">
        <f>SUM(K24:K67)</f>
        <v>37.556269467272458</v>
      </c>
    </row>
  </sheetData>
  <sortState ref="A39:E167">
    <sortCondition descending="1" ref="E39:E167"/>
  </sortState>
  <mergeCells count="1">
    <mergeCell ref="A7:E7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Spokane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Donovan, Jeffrey</dc:creator>
  <cp:lastModifiedBy>Page, Chris</cp:lastModifiedBy>
  <dcterms:created xsi:type="dcterms:W3CDTF">2015-11-04T22:25:33Z</dcterms:created>
  <dcterms:modified xsi:type="dcterms:W3CDTF">2015-11-20T00:25:41Z</dcterms:modified>
</cp:coreProperties>
</file>