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RTTF10\HistoricalReview\MissionReach_Feb2023\Report\Appendices\"/>
    </mc:Choice>
  </mc:AlternateContent>
  <xr:revisionPtr revIDLastSave="0" documentId="13_ncr:1_{F87B988C-4851-464D-9477-99EE5CFA9F9A}" xr6:coauthVersionLast="47" xr6:coauthVersionMax="47" xr10:uidLastSave="{00000000-0000-0000-0000-000000000000}"/>
  <bookViews>
    <workbookView xWindow="-110" yWindow="-110" windowWidth="19420" windowHeight="10420" xr2:uid="{2426347F-845F-41D8-AC52-3218F7B3ACD4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Sheet1!$A$3:$R$3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1" i="1" l="1"/>
  <c r="K100" i="1"/>
  <c r="G100" i="1"/>
  <c r="F100" i="1"/>
  <c r="K99" i="1"/>
  <c r="K98" i="1"/>
  <c r="G98" i="1"/>
  <c r="F98" i="1"/>
  <c r="K97" i="1"/>
  <c r="K96" i="1"/>
  <c r="G96" i="1"/>
  <c r="F96" i="1"/>
  <c r="K95" i="1"/>
  <c r="N94" i="1"/>
  <c r="K94" i="1"/>
  <c r="G94" i="1"/>
  <c r="F94" i="1"/>
  <c r="K92" i="1"/>
  <c r="G92" i="1"/>
  <c r="F92" i="1"/>
  <c r="K90" i="1"/>
  <c r="G90" i="1"/>
  <c r="F90" i="1"/>
  <c r="I80" i="1"/>
  <c r="K88" i="1" s="1"/>
  <c r="I70" i="1"/>
  <c r="K72" i="1" s="1"/>
  <c r="G70" i="1"/>
  <c r="F70" i="1"/>
  <c r="I60" i="1"/>
  <c r="K66" i="1" s="1"/>
  <c r="G60" i="1"/>
  <c r="F60" i="1"/>
  <c r="I50" i="1"/>
  <c r="K56" i="1" s="1"/>
  <c r="G50" i="1"/>
  <c r="F50" i="1"/>
  <c r="I145" i="1"/>
  <c r="K151" i="1" s="1"/>
  <c r="I138" i="1"/>
  <c r="K144" i="1" s="1"/>
  <c r="I126" i="1"/>
  <c r="K130" i="1" s="1"/>
  <c r="K125" i="1"/>
  <c r="K124" i="1"/>
  <c r="K123" i="1"/>
  <c r="K122" i="1"/>
  <c r="K121" i="1"/>
  <c r="K120" i="1"/>
  <c r="K119" i="1"/>
  <c r="K118" i="1"/>
  <c r="K117" i="1"/>
  <c r="K116" i="1"/>
  <c r="K115" i="1"/>
  <c r="K114" i="1"/>
  <c r="I102" i="1"/>
  <c r="K107" i="1" s="1"/>
  <c r="K483" i="1"/>
  <c r="K482" i="1"/>
  <c r="K481" i="1"/>
  <c r="K480" i="1"/>
  <c r="K479" i="1"/>
  <c r="K478" i="1"/>
  <c r="K477" i="1"/>
  <c r="K475" i="1"/>
  <c r="K474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7" i="1"/>
  <c r="G407" i="1"/>
  <c r="F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G369" i="1"/>
  <c r="F369" i="1"/>
  <c r="K368" i="1"/>
  <c r="K367" i="1"/>
  <c r="K366" i="1"/>
  <c r="K365" i="1"/>
  <c r="K364" i="1"/>
  <c r="K363" i="1"/>
  <c r="K362" i="1"/>
  <c r="K361" i="1"/>
  <c r="I336" i="1"/>
  <c r="K356" i="1" s="1"/>
  <c r="G336" i="1"/>
  <c r="F336" i="1"/>
  <c r="K335" i="1"/>
  <c r="K334" i="1"/>
  <c r="K333" i="1"/>
  <c r="K332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8" i="1"/>
  <c r="G298" i="1"/>
  <c r="F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G261" i="1"/>
  <c r="F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G223" i="1"/>
  <c r="F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G185" i="1"/>
  <c r="F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G152" i="1"/>
  <c r="F152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5" i="1"/>
  <c r="K504" i="1"/>
  <c r="K503" i="1"/>
  <c r="K502" i="1"/>
  <c r="K501" i="1"/>
  <c r="K500" i="1"/>
  <c r="K499" i="1"/>
  <c r="K497" i="1"/>
  <c r="K496" i="1"/>
  <c r="K495" i="1"/>
  <c r="K494" i="1"/>
  <c r="K493" i="1"/>
  <c r="K492" i="1"/>
  <c r="K491" i="1"/>
  <c r="K489" i="1"/>
  <c r="K488" i="1"/>
  <c r="K487" i="1"/>
  <c r="K49" i="1"/>
  <c r="K48" i="1"/>
  <c r="K47" i="1"/>
  <c r="K46" i="1"/>
  <c r="K45" i="1"/>
  <c r="K44" i="1"/>
  <c r="K43" i="1"/>
  <c r="G43" i="1"/>
  <c r="F43" i="1"/>
  <c r="K42" i="1"/>
  <c r="K41" i="1"/>
  <c r="K40" i="1"/>
  <c r="K39" i="1"/>
  <c r="K38" i="1"/>
  <c r="K37" i="1"/>
  <c r="K36" i="1"/>
  <c r="K35" i="1"/>
  <c r="K34" i="1"/>
  <c r="K33" i="1"/>
  <c r="K32" i="1"/>
  <c r="G32" i="1"/>
  <c r="F32" i="1"/>
  <c r="K31" i="1"/>
  <c r="K30" i="1"/>
  <c r="K29" i="1"/>
  <c r="K28" i="1"/>
  <c r="K27" i="1"/>
  <c r="K26" i="1"/>
  <c r="K25" i="1"/>
  <c r="K24" i="1"/>
  <c r="K23" i="1"/>
  <c r="G23" i="1"/>
  <c r="F23" i="1"/>
  <c r="K22" i="1"/>
  <c r="K21" i="1"/>
  <c r="K20" i="1"/>
  <c r="K19" i="1"/>
  <c r="K18" i="1"/>
  <c r="K17" i="1"/>
  <c r="K16" i="1"/>
  <c r="K15" i="1"/>
  <c r="K14" i="1"/>
  <c r="G14" i="1"/>
  <c r="F14" i="1"/>
  <c r="K13" i="1"/>
  <c r="K12" i="1"/>
  <c r="K11" i="1"/>
  <c r="K10" i="1"/>
  <c r="K9" i="1"/>
  <c r="K8" i="1"/>
  <c r="K7" i="1"/>
  <c r="K6" i="1"/>
  <c r="K5" i="1"/>
  <c r="K4" i="1"/>
  <c r="K147" i="1" l="1"/>
  <c r="K142" i="1"/>
  <c r="K146" i="1"/>
  <c r="K145" i="1"/>
  <c r="K138" i="1"/>
  <c r="K102" i="1"/>
  <c r="K139" i="1"/>
  <c r="K148" i="1"/>
  <c r="K140" i="1"/>
  <c r="K149" i="1"/>
  <c r="K141" i="1"/>
  <c r="K128" i="1"/>
  <c r="K143" i="1"/>
  <c r="K150" i="1"/>
  <c r="K61" i="1"/>
  <c r="K136" i="1"/>
  <c r="K346" i="1"/>
  <c r="K110" i="1"/>
  <c r="K59" i="1"/>
  <c r="K69" i="1"/>
  <c r="K89" i="1"/>
  <c r="K354" i="1"/>
  <c r="K111" i="1"/>
  <c r="K113" i="1"/>
  <c r="K103" i="1"/>
  <c r="K52" i="1"/>
  <c r="K62" i="1"/>
  <c r="K81" i="1"/>
  <c r="K105" i="1"/>
  <c r="K55" i="1"/>
  <c r="K64" i="1"/>
  <c r="K83" i="1"/>
  <c r="K338" i="1"/>
  <c r="K106" i="1"/>
  <c r="K57" i="1"/>
  <c r="K65" i="1"/>
  <c r="K87" i="1"/>
  <c r="K341" i="1"/>
  <c r="K349" i="1"/>
  <c r="K357" i="1"/>
  <c r="K108" i="1"/>
  <c r="K131" i="1"/>
  <c r="K67" i="1"/>
  <c r="K73" i="1"/>
  <c r="K342" i="1"/>
  <c r="K350" i="1"/>
  <c r="K358" i="1"/>
  <c r="K109" i="1"/>
  <c r="K132" i="1"/>
  <c r="K68" i="1"/>
  <c r="K74" i="1"/>
  <c r="K82" i="1"/>
  <c r="K343" i="1"/>
  <c r="K351" i="1"/>
  <c r="K359" i="1"/>
  <c r="K133" i="1"/>
  <c r="K75" i="1"/>
  <c r="K336" i="1"/>
  <c r="K344" i="1"/>
  <c r="K352" i="1"/>
  <c r="K360" i="1"/>
  <c r="K126" i="1"/>
  <c r="K134" i="1"/>
  <c r="K76" i="1"/>
  <c r="K84" i="1"/>
  <c r="K337" i="1"/>
  <c r="K345" i="1"/>
  <c r="K353" i="1"/>
  <c r="K104" i="1"/>
  <c r="K112" i="1"/>
  <c r="K127" i="1"/>
  <c r="K135" i="1"/>
  <c r="K63" i="1"/>
  <c r="K77" i="1"/>
  <c r="K85" i="1"/>
  <c r="K86" i="1"/>
  <c r="K339" i="1"/>
  <c r="K347" i="1"/>
  <c r="K355" i="1"/>
  <c r="K129" i="1"/>
  <c r="K137" i="1"/>
  <c r="K71" i="1"/>
  <c r="K79" i="1"/>
  <c r="K78" i="1"/>
  <c r="K340" i="1"/>
  <c r="K3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 Dunkin</author>
  </authors>
  <commentList>
    <comment ref="C3" authorId="0" shapeId="0" xr:uid="{F3E9F595-82A7-4A13-B190-BA6E0FA50087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Facility Site ID</t>
        </r>
      </text>
    </comment>
    <comment ref="D3" authorId="0" shapeId="0" xr:uid="{8F080603-7A20-4BC7-AFF4-51D3F0852A61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Cleanup Site ID</t>
        </r>
      </text>
    </comment>
    <comment ref="F3" authorId="0" shapeId="0" xr:uid="{C5D168C0-D56B-4940-BF22-760EE933DD86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Decimal_Degrees_NAD83HARN</t>
        </r>
      </text>
    </comment>
    <comment ref="G3" authorId="0" shapeId="0" xr:uid="{E4BF5165-B74A-4077-8852-4C5D7C0EFC7C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Decimal_Degrees_NAD83HARN</t>
        </r>
      </text>
    </comment>
    <comment ref="E4" authorId="0" shapeId="0" xr:uid="{192292EF-7C71-4195-A105-4030D75162DE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likely abandoned</t>
        </r>
      </text>
    </comment>
    <comment ref="I4" authorId="0" shapeId="0" xr:uid="{F3D50B5E-CE56-42CD-B2A6-F3F4515650D4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NAVD88_FT</t>
        </r>
      </text>
    </comment>
    <comment ref="E7" authorId="0" shapeId="0" xr:uid="{70FB734E-C49F-422E-8B8B-7CFCCE4402F2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abandoned</t>
        </r>
      </text>
    </comment>
    <comment ref="I7" authorId="0" shapeId="0" xr:uid="{75966589-F1FC-4620-A5AB-B1ACAE51DD60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NAVD88_FT</t>
        </r>
      </text>
    </comment>
    <comment ref="I14" authorId="0" shapeId="0" xr:uid="{759F67FC-B20D-42E6-8CCE-DEFDE4491416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NAVD88_FT</t>
        </r>
      </text>
    </comment>
    <comment ref="I23" authorId="0" shapeId="0" xr:uid="{34268F0E-C654-4799-9C38-AAB9618227AA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NAVD88_FT</t>
        </r>
      </text>
    </comment>
    <comment ref="I32" authorId="0" shapeId="0" xr:uid="{8966C259-12B2-47DC-878C-20EEEB595143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NAVD88_FT</t>
        </r>
      </text>
    </comment>
    <comment ref="E41" authorId="0" shapeId="0" xr:uid="{1D7990FB-6870-46B3-947B-199308230E2C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likely abandoned</t>
        </r>
      </text>
    </comment>
    <comment ref="I41" authorId="0" shapeId="0" xr:uid="{13CB968A-ED62-4A28-9372-48A2BC0948EB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NAVD88_FT</t>
        </r>
      </text>
    </comment>
    <comment ref="E43" authorId="0" shapeId="0" xr:uid="{118DCCAF-B724-4E3D-8AC0-F5E4B82C7679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abandoned</t>
        </r>
      </text>
    </comment>
    <comment ref="I43" authorId="0" shapeId="0" xr:uid="{3D834332-6550-4A56-9423-4949FCAE111A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NAVD88_FT</t>
        </r>
      </text>
    </comment>
    <comment ref="I50" authorId="0" shapeId="0" xr:uid="{6C2C2009-8F19-4B3B-A4FC-5A1C12FAF41E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The TOC is not surveyed - the available GW flow map only provides a relative GW elevation.</t>
        </r>
      </text>
    </comment>
    <comment ref="K50" authorId="0" shapeId="0" xr:uid="{FBEA0266-1413-486C-9CFC-AB98ABCBEA7F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The TOC is not surveyed - the available GW flow map only provides a relative GW elevation.</t>
        </r>
      </text>
    </comment>
    <comment ref="I60" authorId="0" shapeId="0" xr:uid="{519A8537-1D52-460E-B280-EBE595C27885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The TOC is not surveyed - the available GW flow map only provides a relative GW elevation.</t>
        </r>
      </text>
    </comment>
    <comment ref="K60" authorId="0" shapeId="0" xr:uid="{35F916D1-B3C4-4C66-AED3-BB6AF7B1AC63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The TOC is not surveyed - the available GW flow map only provides a relative GW elevation.</t>
        </r>
      </text>
    </comment>
    <comment ref="I70" authorId="0" shapeId="0" xr:uid="{F598FE9D-ADE6-438A-B3E1-39D9BEE922C6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The TOC is not surveyed - the available GW flow map only provides a relative GW elevation.</t>
        </r>
      </text>
    </comment>
    <comment ref="K70" authorId="0" shapeId="0" xr:uid="{2F6EAC0D-B766-4672-8210-C0345EDE64F8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The TOC is not surveyed - the available GW flow map only provides a relative GW elevation.</t>
        </r>
      </text>
    </comment>
    <comment ref="I80" authorId="0" shapeId="0" xr:uid="{8BE74E4B-5BB3-456E-8D3A-57866CF562F3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The TOC is not surveyed - the available GW flow map only provides a relative GW elevation.</t>
        </r>
      </text>
    </comment>
    <comment ref="K80" authorId="0" shapeId="0" xr:uid="{17673E58-7E11-45F7-BBC0-1E32131DF0D7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The TOC is not surveyed - the available GW flow map only provides a relative GW elevation.</t>
        </r>
      </text>
    </comment>
    <comment ref="A90" authorId="0" shapeId="0" xr:uid="{D1C13AF2-1D78-4CF5-A950-8695C9CA50CC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Front Avenue Properties, RIFS, Spokane, WA</t>
        </r>
      </text>
    </comment>
    <comment ref="H90" authorId="0" shapeId="0" xr:uid="{D080EFB2-C2CB-40DA-BAA0-EE64EF90130D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</t>
        </r>
      </text>
    </comment>
    <comment ref="H92" authorId="0" shapeId="0" xr:uid="{88B8C4CF-1D19-4ED1-96F0-A3D0B3D6C08A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</t>
        </r>
      </text>
    </comment>
    <comment ref="K92" authorId="0" shapeId="0" xr:uid="{69959344-7507-4CC1-9596-B504A6570227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report table has 1870.47 - typo?</t>
        </r>
      </text>
    </comment>
    <comment ref="H94" authorId="0" shapeId="0" xr:uid="{82710B3D-CB10-4B18-ABAC-9E4C4AC5C9F5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</t>
        </r>
      </text>
    </comment>
    <comment ref="H96" authorId="0" shapeId="0" xr:uid="{740EF51A-1486-45CB-A27D-CA9E5ED7EFF4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</t>
        </r>
      </text>
    </comment>
    <comment ref="H98" authorId="0" shapeId="0" xr:uid="{A99657EC-F86E-4BB7-BCBB-94852DC23D5E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</t>
        </r>
      </text>
    </comment>
    <comment ref="H100" authorId="0" shapeId="0" xr:uid="{71A8A620-AA8C-481E-8803-02025B666D09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NAVD88</t>
        </r>
      </text>
    </comment>
    <comment ref="I102" authorId="0" shapeId="0" xr:uid="{67D860D1-C0A2-45DB-9F80-373E24552D75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this number is calculated - it does not appear in any reports.  It also looks like some GW elevations were calculated from either TOC or ground level - no consistency.  The wells appear to be flush mounts.</t>
        </r>
      </text>
    </comment>
    <comment ref="K104" authorId="0" shapeId="0" xr:uid="{D2742915-F1C0-4DC2-8930-EB7BE176B2A4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1860.13 ft - typo?</t>
        </r>
      </text>
    </comment>
    <comment ref="K105" authorId="0" shapeId="0" xr:uid="{8DEBC706-F36D-4D14-BE94-9E876E5A7BCD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1860.37 ft - typo?</t>
        </r>
      </text>
    </comment>
    <comment ref="K106" authorId="0" shapeId="0" xr:uid="{89F10296-10F2-4A3D-8217-CC4C23D747E3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1861.83 ft - typo?</t>
        </r>
      </text>
    </comment>
    <comment ref="K109" authorId="0" shapeId="0" xr:uid="{BCC5648F-43C7-4441-8CC4-1176FA25A988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1862.98 ft - typo?</t>
        </r>
      </text>
    </comment>
    <comment ref="K110" authorId="0" shapeId="0" xr:uid="{BA181C78-127E-4CAF-B2C1-75966FB987FD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1866.99 ft - typo?</t>
        </r>
      </text>
    </comment>
    <comment ref="K111" authorId="0" shapeId="0" xr:uid="{C0951C69-5E3A-46CD-AF66-D2D378DC2DEC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1860.96 ft - typo?</t>
        </r>
      </text>
    </comment>
    <comment ref="K112" authorId="0" shapeId="0" xr:uid="{5C8756E2-779E-43F1-88FC-4532EE45D3AB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1861.17 ft - typo?</t>
        </r>
      </text>
    </comment>
    <comment ref="I114" authorId="0" shapeId="0" xr:uid="{6A84E483-E5F6-4E58-AC82-251FC8C1CD5B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this number is calculated - it does not appear in any reports.  It also looks like some GW elevations were calculated from either TOC or ground level - no consistency.  The wells appear to be flush mounts.</t>
        </r>
      </text>
    </comment>
    <comment ref="K116" authorId="0" shapeId="0" xr:uid="{47EE56F7-7CA0-4FCC-8328-4A5168D0FCD1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1860.18 ft - typo?</t>
        </r>
      </text>
    </comment>
    <comment ref="K117" authorId="0" shapeId="0" xr:uid="{420B1E5D-AEE6-42F9-921D-8FB5A12F6088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1860.33 ft - typo?</t>
        </r>
      </text>
    </comment>
    <comment ref="K118" authorId="0" shapeId="0" xr:uid="{091C65A9-2AF9-45B4-92CF-96AD7663F506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1861.67 ft - typo?</t>
        </r>
      </text>
    </comment>
    <comment ref="K121" authorId="0" shapeId="0" xr:uid="{974739DD-2999-4C42-969B-93E5550F4F0A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1861.87 ft - typo?</t>
        </r>
      </text>
    </comment>
    <comment ref="K122" authorId="0" shapeId="0" xr:uid="{D1927CDF-9CAE-44FE-8E60-AE3FB5E968BB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1866.05 ft - typo?</t>
        </r>
      </text>
    </comment>
    <comment ref="K123" authorId="0" shapeId="0" xr:uid="{B278A378-0DC8-422E-AEE3-F868CA9A8CBD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1860.94 ft - typo?</t>
        </r>
      </text>
    </comment>
    <comment ref="K124" authorId="0" shapeId="0" xr:uid="{D1080764-EB58-4AEF-9AE7-B1B298775022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1861.12 ft - typo?</t>
        </r>
      </text>
    </comment>
    <comment ref="K125" authorId="0" shapeId="0" xr:uid="{B18C704A-CE1B-47A1-8B88-2226BFC8C107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1863.02 ft - typo?</t>
        </r>
      </text>
    </comment>
    <comment ref="I126" authorId="0" shapeId="0" xr:uid="{73EA3C78-4EC0-4509-AFEE-A7784F80ECDB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this number is calculated - it does not appear in any reports.  It also looks like some GW elevations were calculated from either TOC or ground level - no consistency.  The wells appear to be flush mounts.</t>
        </r>
      </text>
    </comment>
    <comment ref="K128" authorId="0" shapeId="0" xr:uid="{F1DDC3C0-2BDA-43F4-9B49-CD5C0E5E4617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1860.25 ft - typo?</t>
        </r>
      </text>
    </comment>
    <comment ref="K129" authorId="0" shapeId="0" xr:uid="{361D1131-F690-4F2D-8F5F-8FCB64B5BD23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1860.40 ft - typo?</t>
        </r>
      </text>
    </comment>
    <comment ref="K130" authorId="0" shapeId="0" xr:uid="{7789AFEE-7854-401A-AB09-A11DCA053488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1861.82 ft - typo?</t>
        </r>
      </text>
    </comment>
    <comment ref="K133" authorId="0" shapeId="0" xr:uid="{62C77186-1DF4-4032-81D3-9DA5CD5F9831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1862.99 ft - typo?</t>
        </r>
      </text>
    </comment>
    <comment ref="K134" authorId="0" shapeId="0" xr:uid="{69CB2C8F-097B-4F67-88AF-2564018BE700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1866.12 ft - typo?</t>
        </r>
      </text>
    </comment>
    <comment ref="K135" authorId="0" shapeId="0" xr:uid="{E74EDF90-559B-4639-834B-FA389C54F020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1861.00 ft - typo?</t>
        </r>
      </text>
    </comment>
    <comment ref="K136" authorId="0" shapeId="0" xr:uid="{CAF4C440-8587-41BF-B889-88462504954B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1861.17 ft - typo?</t>
        </r>
      </text>
    </comment>
    <comment ref="K140" authorId="0" shapeId="0" xr:uid="{A0BD6D4B-D757-48CC-A66E-E11942ADDE1A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1862.83 ft - typo?</t>
        </r>
      </text>
    </comment>
    <comment ref="K141" authorId="0" shapeId="0" xr:uid="{058BC653-D9FF-4E94-B1B1-BB2187A916C7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1865.96 ft - typo?</t>
        </r>
      </text>
    </comment>
    <comment ref="K142" authorId="0" shapeId="0" xr:uid="{C036BBE4-1C4A-487B-98D1-AA34D8F707B7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1860.80 ft - typo?</t>
        </r>
      </text>
    </comment>
    <comment ref="K143" authorId="0" shapeId="0" xr:uid="{41991644-FD7F-4A08-96B3-86AAB276F098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1861.08 ft - typo?</t>
        </r>
      </text>
    </comment>
    <comment ref="K147" authorId="0" shapeId="0" xr:uid="{B94AE36E-85EA-4652-9DD5-17419D6F01B5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1862.63 ft - typo?</t>
        </r>
      </text>
    </comment>
    <comment ref="K148" authorId="0" shapeId="0" xr:uid="{BFE41BB2-FAB4-4CC3-990A-8D3D938084C7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1866.29 ft - typo?</t>
        </r>
      </text>
    </comment>
    <comment ref="K149" authorId="0" shapeId="0" xr:uid="{CB79D836-153A-4E45-8BBD-526CC5CFC799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1860.64 ft - typo?</t>
        </r>
      </text>
    </comment>
    <comment ref="K150" authorId="0" shapeId="0" xr:uid="{42941C40-139B-4C36-AD31-7D5E841D0AA1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Feb 2021 sampling report data table has 1860.82 ft - typo?</t>
        </r>
      </text>
    </comment>
    <comment ref="A152" authorId="0" shapeId="0" xr:uid="{345E9A24-2508-454B-B6F3-B1F9F23A374B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historical wells that have been abandoned include   shallow wells:  MW01-20, MW03-20, MW05-20, ACT03-20, ACT04-20 &amp; ACT05-20;  intermediate wells MW03-40, MW05-40, MW06-40, MW10-40, ACT05-40, PW07-30 &amp; PW12-30, and deep wells MW06-100, MW10-100, MW12-70, ACT01-75 &amp; ACT02-65.
Landau completed riverbank restoration on October 11-12, 2022. Ecology visited the Site on October 12, 2022, to observe the restoration.</t>
        </r>
      </text>
    </comment>
    <comment ref="E152" authorId="0" shapeId="0" xr:uid="{A4510765-84F4-4AB4-979C-57B2966F246F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a/k/a HSB0004</t>
        </r>
      </text>
    </comment>
    <comment ref="I152" authorId="0" shapeId="0" xr:uid="{B8EC5CCA-A350-4CD0-AD64-EDBF802AB637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Original survey by USKH, Inc. Elevations based on NGS Station U-25 at USC&amp;GS Brass Cap Benchmark, located on North Helena Street near railroad crossing, NAVD 88 Datum, elevation 1,909.50 ft.</t>
        </r>
      </text>
    </comment>
    <comment ref="I185" authorId="0" shapeId="0" xr:uid="{5982B510-C24E-4ADB-98FF-8797ABF5292E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Top of casing elevation for monitoring wells MW02-20, MW04-20, and MW07-90 resurveyed by Adams &amp; Clark, Inc. on September 12, 2018. Depth-to-water measurements recorded prior to August 28, 2018 reference pre-adjusted TOC elevations.
Original survey by USKH, Inc. Elevations based on NGS Station U-25 at USC&amp;GS Brass Cap Benchmark, located on North Helena Street near railroad crossing, NAVD 88 Datum, elevation 1,909.50 ft.</t>
        </r>
      </text>
    </comment>
    <comment ref="I186" authorId="0" shapeId="0" xr:uid="{9A580761-8D1D-4A53-BF67-D396BD01C23E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Original survey by USKH, Inc. Elevations based on NGS Station U-25 at USC&amp;GS Brass Cap Benchmark, located on North Helena Street near railroad crossing, NAVD 88 Datum, elevation 1,909.50 ft.</t>
        </r>
      </text>
    </comment>
    <comment ref="I223" authorId="0" shapeId="0" xr:uid="{86BFBCF3-6639-41D9-9A41-C5CAC5C982D2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Top of casing elevation for monitoring wells MW02-20, MW04-20, and MW07-90 resurveyed by Adams &amp; Clark, Inc. on September 12, 2018. Depth-to-water measurements recorded prior to August 28, 2018 reference pre-adjusted TOC elevations.
Original survey by USKH, Inc. Elevations based on NGS Station U-25 at USC&amp;GS Brass Cap Benchmark, located on North Helena Street near railroad crossing, NAVD 88 Datum, elevation 1,909.50 ft.</t>
        </r>
      </text>
    </comment>
    <comment ref="I224" authorId="0" shapeId="0" xr:uid="{87D60442-34FD-4038-8108-AC5CAFB6E2C2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Original survey by USKH, Inc. Elevations based on NGS Station U-25 at USC&amp;GS Brass Cap Benchmark, located on North Helena Street near railroad crossing, NAVD 88 Datum, elevation 1,909.50 ft.</t>
        </r>
      </text>
    </comment>
    <comment ref="I261" authorId="0" shapeId="0" xr:uid="{D36E9458-8F49-4073-8D19-A8C427807671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Original survey by USKH, Inc. Elevations based on NGS Station U-25 at USC&amp;GS Brass Cap Benchmark, located on North Helena Street near railroad crossing, NAVD 88 Datum, elevation 1,909.50 ft.</t>
        </r>
      </text>
    </comment>
    <comment ref="I298" authorId="0" shapeId="0" xr:uid="{9D93F1ED-8882-40D1-99CB-2555E4E743C8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Original survey by USKH, Inc. Elevations based on NGS Station U-25 at USC&amp;GS Brass Cap Benchmark, located on North Helena Street near railroad crossing, NAVD 88 Datum, elevation 1,909.50 ft.</t>
        </r>
      </text>
    </comment>
    <comment ref="E336" authorId="0" shapeId="0" xr:uid="{4454C267-327F-4344-9B8B-F32FB9A1E8FE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a/k/a HSB0005</t>
        </r>
      </text>
    </comment>
    <comment ref="I336" authorId="0" shapeId="0" xr:uid="{4E3BEBCD-0F82-4629-AB00-4A7ABA9366CD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Top of casing elevation for monitoring wells MW02-20, MW04-20, and MW07-90 resurveyed by Adams &amp; Clark, Inc. on September 12, 2018. Depth-to-water measurements recorded prior to August 28, 2018 reference pre-adjusted TOC elevations.
Original survey by USKH, Inc. Elevations based on NGS Station U-25 at USC&amp;GS Brass Cap Benchmark, located on North Helena Street near railroad crossing, NAVD 88 Datum, elevation 1,909.50 ft.</t>
        </r>
      </text>
    </comment>
    <comment ref="I337" authorId="0" shapeId="0" xr:uid="{F0CDAAE5-E1FF-4F83-8314-BE65BFA005CA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Original survey by USKH, Inc. Elevations based on NGS Station U-25 at USC&amp;GS Brass Cap Benchmark, located on North Helena Street near railroad crossing, NAVD 88 Datum, elevation 1,909.50 ft.</t>
        </r>
      </text>
    </comment>
    <comment ref="I369" authorId="0" shapeId="0" xr:uid="{264AFF3E-CDF8-48A6-BA6E-7A1B0D04D3AC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Top of casing elevation for monitoring well MW08-90 resurveyed by Adams &amp; Clark, Inc. on November 17, 2017. Depth-to-water measurements recorded prior to September 13, 2016; sampling event references a pre-adjusted TOC elevation of 1,892.07 ft.
Original survey by USKH, Inc. Elevations based on NGS Station U-25 at USC&amp;GS Brass Cap Benchmark, located on North Helena Street near railroad crossing, NAVD 88 Datum, elevation 1,909.50 ft.</t>
        </r>
      </text>
    </comment>
    <comment ref="I370" authorId="0" shapeId="0" xr:uid="{069EF7C7-8E08-4E68-B31E-BE633E6AB199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Original survey by USKH, Inc. Elevations based on NGS Station U-25 at USC&amp;GS Brass Cap Benchmark, located on North Helena Street near railroad crossing, NAVD 88 Datum, elevation 1,909.50 ft.</t>
        </r>
      </text>
    </comment>
    <comment ref="I407" authorId="0" shapeId="0" xr:uid="{B16ED13E-0F13-482A-A23E-6138950B2B2C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Original survey by USKH, Inc. Elevations based on NGS Station U-25 at USC&amp;GS Brass Cap Benchmark, located on North Helena Street near railroad crossing, NAVD 88 Datum, elevation 1,909.50 ft.</t>
        </r>
      </text>
    </comment>
    <comment ref="I440" authorId="0" shapeId="0" xr:uid="{A8D8C243-6A78-4AAD-9382-98D428950F1D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Original survey by USKH, Inc. Elevations based on NGS Station U-25 at USC&amp;GS Brass Cap Benchmark, located on North Helena Street near railroad crossing, NAVD 88 Datum, elevation 1,909.50 ft.
The 1875.23 elevation = 7.26 ft on the staff gage</t>
        </r>
      </text>
    </comment>
    <comment ref="E482" authorId="0" shapeId="0" xr:uid="{CCACD65A-5A30-4093-9166-6B419D8EAF00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AMW-1A is one of 2 construction monitoring wells installed in April 2021.  </t>
        </r>
      </text>
    </comment>
    <comment ref="H482" authorId="0" shapeId="0" xr:uid="{E0E43283-4389-4F0E-B41F-692818571233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estimated - TOC not surveyed but deoth to GW data were referenced to ground level</t>
        </r>
      </text>
    </comment>
    <comment ref="K482" authorId="0" shapeId="0" xr:uid="{BED20EAB-BE92-4DEE-8C91-9C1B752E3732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result is too low by ~ 0.56 ft based on nearby monitoring well data - do not have good survey data for this location</t>
        </r>
      </text>
    </comment>
    <comment ref="E483" authorId="0" shapeId="0" xr:uid="{17FC09B8-457A-4AB6-83AE-EC39A89EE3F4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AMW-1B is one of 2 construction monitoring wells installed in April 2021.  </t>
        </r>
      </text>
    </comment>
    <comment ref="H483" authorId="0" shapeId="0" xr:uid="{E71B50EA-6B1D-48EA-8DC3-CFEA3230FCD8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estimated - TOC not surveyed but deoth to GW data were referenced to ground level</t>
        </r>
      </text>
    </comment>
    <comment ref="K483" authorId="0" shapeId="0" xr:uid="{9E4C2568-4C6B-46D7-8858-EC29361213A8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result is too low by ~1.15 ft based on nearby monitoring well data - do not have good survey data for this location</t>
        </r>
      </text>
    </comment>
    <comment ref="I487" authorId="0" shapeId="0" xr:uid="{B4AF9B2D-4BDE-4E60-9703-281CAEA1B455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relative to NGVD88</t>
        </r>
      </text>
    </comment>
    <comment ref="E495" authorId="0" shapeId="0" xr:uid="{8C781E59-5EBB-4FE5-96A3-B0AC522641D5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abandoned during 2004 construction activities</t>
        </r>
      </text>
    </comment>
    <comment ref="I495" authorId="0" shapeId="0" xr:uid="{FD80E455-B776-40E0-BDC4-FBD457B79BE6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relative to NGVD88</t>
        </r>
      </text>
    </comment>
    <comment ref="E503" authorId="0" shapeId="0" xr:uid="{8B8C80E1-6978-494B-91D8-C1D34F7AC40E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abandoned during 2004 construction activities</t>
        </r>
      </text>
    </comment>
    <comment ref="I503" authorId="0" shapeId="0" xr:uid="{0C2F70D2-DE82-4409-88E1-A2764E755B00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relative to NGVD88</t>
        </r>
      </text>
    </comment>
    <comment ref="E511" authorId="0" shapeId="0" xr:uid="{AB23ED41-ACD2-4588-BD18-8417BEADC675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abandoned during 2004 construction activities</t>
        </r>
      </text>
    </comment>
    <comment ref="I511" authorId="0" shapeId="0" xr:uid="{F5B03A90-9AA4-4C83-A6FC-3D5EDE6CF03E}">
      <text>
        <r>
          <rPr>
            <b/>
            <sz val="9"/>
            <color indexed="81"/>
            <rFont val="Tahoma"/>
            <family val="2"/>
          </rPr>
          <t>Joyce Dunkin:</t>
        </r>
        <r>
          <rPr>
            <sz val="9"/>
            <color indexed="81"/>
            <rFont val="Tahoma"/>
            <family val="2"/>
          </rPr>
          <t xml:space="preserve">
relative to NGVD88</t>
        </r>
      </text>
    </comment>
  </commentList>
</comments>
</file>

<file path=xl/sharedStrings.xml><?xml version="1.0" encoding="utf-8"?>
<sst xmlns="http://schemas.openxmlformats.org/spreadsheetml/2006/main" count="136" uniqueCount="97">
  <si>
    <t>Address</t>
  </si>
  <si>
    <t>FSID</t>
  </si>
  <si>
    <t>CSID</t>
  </si>
  <si>
    <t>Monitoring Wells</t>
  </si>
  <si>
    <t>Calculated_Lat</t>
  </si>
  <si>
    <t>Calculated_Long</t>
  </si>
  <si>
    <t>Ground Elevation (ft)</t>
  </si>
  <si>
    <t>TOC Elevation (ft)</t>
  </si>
  <si>
    <t>GW Elevation (ft)</t>
  </si>
  <si>
    <t>Depth to GW (ft)</t>
  </si>
  <si>
    <t>Bottom of well (feet bTOC)</t>
  </si>
  <si>
    <t>Well Screen Interval (ft)</t>
  </si>
  <si>
    <t>Avista Corp Machine Shop</t>
  </si>
  <si>
    <t>MW-1</t>
  </si>
  <si>
    <t>unknown</t>
  </si>
  <si>
    <t>MW-1A</t>
  </si>
  <si>
    <t>35-45</t>
  </si>
  <si>
    <t>MW-2</t>
  </si>
  <si>
    <t>25-35</t>
  </si>
  <si>
    <t>MW-3</t>
  </si>
  <si>
    <t>MW-4</t>
  </si>
  <si>
    <t>15-25</t>
  </si>
  <si>
    <t>MW-5A</t>
  </si>
  <si>
    <t>MW-5B</t>
  </si>
  <si>
    <t>33-43</t>
  </si>
  <si>
    <t>Spokane Convention Center Expansion</t>
  </si>
  <si>
    <t>200 W Spokane Falls Blvd</t>
  </si>
  <si>
    <t>MW-SH01</t>
  </si>
  <si>
    <t>NA</t>
  </si>
  <si>
    <t>MW-SH02</t>
  </si>
  <si>
    <t>na</t>
  </si>
  <si>
    <t>MW-SH19</t>
  </si>
  <si>
    <t>MW-SH20</t>
  </si>
  <si>
    <t>MW-213</t>
  </si>
  <si>
    <t>MW-214</t>
  </si>
  <si>
    <t>MW-215</t>
  </si>
  <si>
    <t>Hamilton Street Bridge Street</t>
  </si>
  <si>
    <t>111 N Erie Street</t>
  </si>
  <si>
    <t>ATC7-20</t>
  </si>
  <si>
    <t>MW2-20</t>
  </si>
  <si>
    <t>MW4-20</t>
  </si>
  <si>
    <t>MW8-20</t>
  </si>
  <si>
    <t>MW9-20</t>
  </si>
  <si>
    <t>ICE</t>
  </si>
  <si>
    <t>MW7-90</t>
  </si>
  <si>
    <t>MW8-90</t>
  </si>
  <si>
    <t xml:space="preserve"> MW9-100</t>
  </si>
  <si>
    <t>Spokane River Gage</t>
  </si>
  <si>
    <t>missed</t>
  </si>
  <si>
    <t>AMW-1A</t>
  </si>
  <si>
    <t>n/a</t>
  </si>
  <si>
    <t>AMW-1B</t>
  </si>
  <si>
    <t>City of Spokane Maintenance Shop</t>
  </si>
  <si>
    <t>127 W Mission Ave</t>
  </si>
  <si>
    <t>MW-1/MW-1901</t>
  </si>
  <si>
    <t>Second report indicates wells MW-4 &amp; MW-5 are closed/abandoned</t>
  </si>
  <si>
    <t>MW-2/MW-1902</t>
  </si>
  <si>
    <t>MW-3/MW-1903</t>
  </si>
  <si>
    <t>MW-4/MW-2001</t>
  </si>
  <si>
    <t>MW-5/MW-2002</t>
  </si>
  <si>
    <t>Banner 24 Hour Fuel Stop</t>
  </si>
  <si>
    <t>Monitoring likely ongoing thru 2023</t>
  </si>
  <si>
    <t>Brown Building Supply</t>
  </si>
  <si>
    <t>112 N Erie Street</t>
  </si>
  <si>
    <t>MW-9-40</t>
  </si>
  <si>
    <t>35-40</t>
  </si>
  <si>
    <t>MW-9-100</t>
  </si>
  <si>
    <t>92-97</t>
  </si>
  <si>
    <t>MW-9-20</t>
  </si>
  <si>
    <t>AMW-01</t>
  </si>
  <si>
    <t>17-27</t>
  </si>
  <si>
    <t>AMW-02</t>
  </si>
  <si>
    <t>AMW-03</t>
  </si>
  <si>
    <t>Riverpark Apartments</t>
  </si>
  <si>
    <t>1842 E South Riverton Ave</t>
  </si>
  <si>
    <t>1411 E Mission Ave</t>
  </si>
  <si>
    <t>SITE NAME</t>
  </si>
  <si>
    <r>
      <t xml:space="preserve">APPENDIX B:  Well Constriction, Location, Survey and Depth to Groundwater Data Obtained from Ecology </t>
    </r>
    <r>
      <rPr>
        <b/>
        <i/>
        <sz val="16"/>
        <color theme="1"/>
        <rFont val="Calibri"/>
        <family val="2"/>
        <scheme val="minor"/>
      </rPr>
      <t xml:space="preserve">Whats In My Neighborhood </t>
    </r>
    <r>
      <rPr>
        <b/>
        <sz val="16"/>
        <color theme="1"/>
        <rFont val="Calibri"/>
        <family val="2"/>
        <scheme val="minor"/>
      </rPr>
      <t>and EIM Websites</t>
    </r>
  </si>
  <si>
    <t>EIM Website</t>
  </si>
  <si>
    <t>Data sources</t>
  </si>
  <si>
    <t xml:space="preserve">Avista Service Center Garage, East 1411 Mission Avenue.   </t>
  </si>
  <si>
    <t xml:space="preserve">Spokane Environmental Solutions (SES), August 12, 2020. </t>
  </si>
  <si>
    <t xml:space="preserve">Quarterly Groundwater Monitoring Report – July 2020, </t>
  </si>
  <si>
    <t>126 N Madelia St</t>
  </si>
  <si>
    <t xml:space="preserve">Environmental Covenant for the Banner 24 Houre Fuel Stop, </t>
  </si>
  <si>
    <t>Facility ID 55 9533, April 30, 2019.</t>
  </si>
  <si>
    <t xml:space="preserve">Aspect Consulting, August 13, 2020. Remedial Investigation Feasibility Study </t>
  </si>
  <si>
    <t>and Cleanup Action Plan, Front Avenue Properties, Cleanup Site ID: 15185.</t>
  </si>
  <si>
    <t xml:space="preserve">Ecology, August 6, 2020. NFA letter for City of Spokane Maintenance Shop </t>
  </si>
  <si>
    <t xml:space="preserve">Budinger &amp; Assoc., 22 March 2021. Groundwater Sampling and Chemical Analysis (Quarterly Report), </t>
  </si>
  <si>
    <t>Normandie Facility Remediation.</t>
  </si>
  <si>
    <t>All wells may be abandoned due to NFA status</t>
  </si>
  <si>
    <t>Landau Associates, December 10, 2019. Semiannual Monitoring Report, September 17, 2019 Sampling Event, Hamilton Street Bridge Site.</t>
  </si>
  <si>
    <t>Ecology, June 2013.  Periodic Review, Spokane Convention Center Expansion, 200 West Spokane Falls Boulevard</t>
  </si>
  <si>
    <t>Data source:</t>
  </si>
  <si>
    <t>PES Environmental, Inc., 21 June 2022. Groundwater Monitoring Report, Velo Apartments Property, 1800-1842 East S Riverton Ave.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</si>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</sst>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0"/>
    <numFmt numFmtId="178" formatCode="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4" fontId="0" fillId="0" borderId="0" xfId="0" applyNumberFormat="1"/>
    <xf numFmtId="14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14" fontId="0" fillId="0" borderId="6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1" fontId="0" fillId="0" borderId="0" xfId="0" applyNumberFormat="1"/>
    <xf numFmtId="22" fontId="0" fillId="0" borderId="0" xfId="0" applyNumberFormat="1"/>
    <xf numFmtId="164" fontId="0" fillId="0" borderId="7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4" borderId="3" xfId="0" applyNumberForma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8" fillId="3" borderId="9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2" fillId="0" borderId="12" xfId="0" applyFont="1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2" xfId="1" applyBorder="1"/>
    <xf numFmtId="0" fontId="0" fillId="0" borderId="0" xfId="0" applyBorder="1" applyAlignment="1">
      <alignment horizontal="center" wrapText="1"/>
    </xf>
    <xf numFmtId="0" fontId="12" fillId="0" borderId="12" xfId="0" applyFont="1" applyBorder="1"/>
    <xf numFmtId="2" fontId="0" fillId="0" borderId="0" xfId="0" applyNumberFormat="1" applyBorder="1" applyAlignment="1">
      <alignment horizontal="center"/>
    </xf>
    <xf numFmtId="165" fontId="0" fillId="0" borderId="0" xfId="0" applyNumberFormat="1"/>
    <xf numFmtId="178" fontId="0" fillId="0" borderId="0" xfId="0" applyNumberFormat="1"/>
    <xf numFmtId="15" fontId="0" fillId="0" borderId="0" xfId="0" applyNumberFormat="1"/>
    <xf numFmtId="0" fontId="0" fillId="0" borderId="0" xfId="0" applyBorder="1" applyAlignment="1">
      <alignment horizontal="left"/>
    </xf>
    <xf numFmtId="2" fontId="1" fillId="5" borderId="11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14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0" fillId="0" borderId="12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SRRTTF10\HistoricalReview\MissionReach_Feb2023\Mission_Reach_Groundwater_Data_Source_Inventory_Feb2023.xlsx" TargetMode="External"/><Relationship Id="rId1" Type="http://schemas.openxmlformats.org/officeDocument/2006/relationships/externalLinkPath" Target="/SRRTTF10/HistoricalReview/MissionReach_Feb2023/Mission_Reach_Groundwater_Data_Source_Inventory_Feb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hats-In-My_Neighborhood"/>
      <sheetName val="river reach map"/>
      <sheetName val="DATA- - -&gt;"/>
      <sheetName val="Whats In My Neighborhood Data"/>
      <sheetName val="EIM_GW-Level&amp;PCB_Data_only"/>
      <sheetName val="EIM_All_GW_Data"/>
    </sheetNames>
    <sheetDataSet>
      <sheetData sheetId="0"/>
      <sheetData sheetId="1"/>
      <sheetData sheetId="2"/>
      <sheetData sheetId="3">
        <row r="4">
          <cell r="E4" t="str">
            <v>MW-1</v>
          </cell>
        </row>
      </sheetData>
      <sheetData sheetId="4">
        <row r="4">
          <cell r="I4">
            <v>47.673640689023003</v>
          </cell>
          <cell r="J4">
            <v>-117.389635363889</v>
          </cell>
        </row>
        <row r="5">
          <cell r="I5">
            <v>47.674002952747301</v>
          </cell>
          <cell r="J5">
            <v>-117.387316946328</v>
          </cell>
        </row>
        <row r="7">
          <cell r="I7">
            <v>47.674095834382499</v>
          </cell>
          <cell r="J7">
            <v>-117.389573354178</v>
          </cell>
        </row>
        <row r="8">
          <cell r="I8">
            <v>47.658637000939002</v>
          </cell>
          <cell r="J8">
            <v>-117.38535</v>
          </cell>
        </row>
        <row r="9">
          <cell r="I9">
            <v>47.658942000939</v>
          </cell>
          <cell r="J9">
            <v>-117.38536000000001</v>
          </cell>
        </row>
        <row r="10">
          <cell r="I10">
            <v>47.658951000938998</v>
          </cell>
          <cell r="J10">
            <v>-117.385554</v>
          </cell>
        </row>
        <row r="12">
          <cell r="I12">
            <v>47.659134380946703</v>
          </cell>
          <cell r="J12">
            <v>-117.39407149845999</v>
          </cell>
        </row>
        <row r="13">
          <cell r="I13">
            <v>47.6591417178564</v>
          </cell>
          <cell r="J13">
            <v>-117.394040290503</v>
          </cell>
        </row>
        <row r="14">
          <cell r="I14">
            <v>47.659143825454002</v>
          </cell>
          <cell r="J14">
            <v>-117.39412230561101</v>
          </cell>
        </row>
        <row r="15">
          <cell r="I15">
            <v>47.659286438564202</v>
          </cell>
          <cell r="J15">
            <v>-117.39191958615299</v>
          </cell>
        </row>
        <row r="16">
          <cell r="I16">
            <v>47.659988776462498</v>
          </cell>
          <cell r="J16">
            <v>-117.39306472200001</v>
          </cell>
        </row>
        <row r="17">
          <cell r="I17">
            <v>47.659670145640497</v>
          </cell>
          <cell r="J17">
            <v>-117.39349387608399</v>
          </cell>
        </row>
        <row r="18">
          <cell r="I18">
            <v>47.659207733144797</v>
          </cell>
          <cell r="J18">
            <v>-117.39642793859301</v>
          </cell>
        </row>
        <row r="20">
          <cell r="I20">
            <v>47.659713575001099</v>
          </cell>
          <cell r="J20">
            <v>-117.395306776513</v>
          </cell>
        </row>
        <row r="21">
          <cell r="I21">
            <v>47.65842145317</v>
          </cell>
          <cell r="J21">
            <v>-117.39497706344299</v>
          </cell>
        </row>
        <row r="22">
          <cell r="I22">
            <v>47.659392654713699</v>
          </cell>
          <cell r="J22">
            <v>-117.396038849758</v>
          </cell>
        </row>
        <row r="23">
          <cell r="I23">
            <v>47.6588106677927</v>
          </cell>
          <cell r="J23">
            <v>-117.39741551662</v>
          </cell>
        </row>
        <row r="24">
          <cell r="I24">
            <v>47.659143825454002</v>
          </cell>
          <cell r="J24">
            <v>-117.39412230561101</v>
          </cell>
        </row>
        <row r="25">
          <cell r="I25">
            <v>47.6587854133316</v>
          </cell>
          <cell r="J25">
            <v>-117.397437496032</v>
          </cell>
        </row>
        <row r="26">
          <cell r="I26">
            <v>47.6591417178564</v>
          </cell>
          <cell r="J26">
            <v>-117.394040290503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E3954-20A6-4C00-B3E6-6240D2643A35}">
  <sheetPr>
    <pageSetUpPr fitToPage="1"/>
  </sheetPr>
  <dimension ref="A1:R526"/>
  <sheetViews>
    <sheetView showGridLines="0" tabSelected="1" zoomScale="80" zoomScaleNormal="80" workbookViewId="0">
      <pane xSplit="1" ySplit="3" topLeftCell="B484" activePane="bottomRight" state="frozen"/>
      <selection pane="topRight" activeCell="B1" sqref="B1"/>
      <selection pane="bottomLeft" activeCell="A4" sqref="A4"/>
      <selection pane="bottomRight" activeCell="B487" sqref="B487"/>
    </sheetView>
  </sheetViews>
  <sheetFormatPr defaultRowHeight="14.5" x14ac:dyDescent="0.35"/>
  <cols>
    <col min="1" max="1" width="35.81640625" customWidth="1"/>
    <col min="2" max="2" width="24.54296875" customWidth="1"/>
    <col min="3" max="3" width="9.81640625" customWidth="1"/>
    <col min="5" max="5" width="15.90625" style="2" customWidth="1"/>
    <col min="6" max="6" width="13.7265625" style="2" customWidth="1"/>
    <col min="7" max="7" width="15.1796875" style="2" customWidth="1"/>
    <col min="8" max="8" width="10.08984375" style="2" customWidth="1"/>
    <col min="9" max="9" width="9.6328125" style="2" customWidth="1"/>
    <col min="10" max="10" width="10.81640625" style="2" bestFit="1" customWidth="1"/>
    <col min="11" max="11" width="11.08984375" style="52" customWidth="1"/>
    <col min="12" max="12" width="8.54296875" style="52" customWidth="1"/>
    <col min="13" max="13" width="10.1796875" style="52" customWidth="1"/>
    <col min="14" max="14" width="10.6328125" style="52" customWidth="1"/>
    <col min="15" max="15" width="1.54296875" customWidth="1"/>
    <col min="16" max="16" width="15.54296875" customWidth="1"/>
    <col min="17" max="17" width="11.26953125" customWidth="1"/>
    <col min="18" max="18" width="11.6328125" customWidth="1"/>
    <col min="19" max="19" width="9.81640625" customWidth="1"/>
    <col min="20" max="20" width="11.26953125" customWidth="1"/>
    <col min="21" max="21" width="9.7265625" customWidth="1"/>
    <col min="22" max="22" width="15.1796875" customWidth="1"/>
    <col min="23" max="23" width="18.1796875" customWidth="1"/>
    <col min="24" max="24" width="13.08984375" customWidth="1"/>
    <col min="32" max="32" width="16.26953125" customWidth="1"/>
    <col min="37" max="37" width="19.54296875" bestFit="1" customWidth="1"/>
    <col min="41" max="41" width="11.81640625" customWidth="1"/>
  </cols>
  <sheetData>
    <row r="1" spans="1:15" ht="21" x14ac:dyDescent="0.5">
      <c r="A1" s="54" t="s">
        <v>77</v>
      </c>
      <c r="K1" s="2"/>
      <c r="L1" s="2"/>
      <c r="M1" s="2"/>
      <c r="N1" s="2"/>
      <c r="O1" s="2"/>
    </row>
    <row r="2" spans="1:15" ht="8" customHeight="1" x14ac:dyDescent="0.35"/>
    <row r="3" spans="1:15" ht="44.5" x14ac:dyDescent="0.45">
      <c r="A3" s="53" t="s">
        <v>76</v>
      </c>
      <c r="B3" s="3" t="s">
        <v>0</v>
      </c>
      <c r="C3" s="3" t="s">
        <v>1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96</v>
      </c>
      <c r="K3" s="5" t="s">
        <v>8</v>
      </c>
      <c r="L3" s="5" t="s">
        <v>9</v>
      </c>
      <c r="M3" s="5" t="s">
        <v>10</v>
      </c>
      <c r="N3" s="5" t="s">
        <v>11</v>
      </c>
    </row>
    <row r="4" spans="1:15" ht="15.5" x14ac:dyDescent="0.35">
      <c r="A4" s="55" t="s">
        <v>12</v>
      </c>
      <c r="B4" s="83" t="s">
        <v>75</v>
      </c>
      <c r="C4" s="84">
        <v>31739484</v>
      </c>
      <c r="D4" s="85">
        <v>15180</v>
      </c>
      <c r="E4" s="67" t="s">
        <v>13</v>
      </c>
      <c r="F4" s="68">
        <v>47.674402690005401</v>
      </c>
      <c r="G4" s="68">
        <v>-117.389191414</v>
      </c>
      <c r="H4" s="68"/>
      <c r="I4" s="69">
        <v>1896.94</v>
      </c>
      <c r="J4" s="6">
        <v>43332</v>
      </c>
      <c r="K4" s="7">
        <f>IF(AND(ISNUMBER(I$4),ISNUMBER(L4)),I$4-L4,"")</f>
        <v>1864.53</v>
      </c>
      <c r="L4" s="7">
        <v>32.409999999999997</v>
      </c>
      <c r="M4" s="7"/>
      <c r="N4" s="7" t="s">
        <v>14</v>
      </c>
    </row>
    <row r="5" spans="1:15" x14ac:dyDescent="0.35">
      <c r="A5" s="58"/>
      <c r="B5" s="87"/>
      <c r="C5" s="88"/>
      <c r="D5" s="59"/>
      <c r="E5" s="70"/>
      <c r="F5" s="90"/>
      <c r="G5" s="90"/>
      <c r="H5" s="90"/>
      <c r="I5" s="71"/>
      <c r="J5" s="10">
        <v>43383</v>
      </c>
      <c r="K5" s="11">
        <f t="shared" ref="K5:K6" si="0">IF(AND(ISNUMBER(I$4),ISNUMBER(L5)),I$4-L5,"")</f>
        <v>1865.1100000000001</v>
      </c>
      <c r="L5" s="11">
        <v>31.83</v>
      </c>
      <c r="M5" s="11"/>
      <c r="N5" s="11"/>
    </row>
    <row r="6" spans="1:15" x14ac:dyDescent="0.35">
      <c r="A6" s="58"/>
      <c r="B6" s="87"/>
      <c r="C6" s="88"/>
      <c r="D6" s="59"/>
      <c r="E6" s="64"/>
      <c r="F6" s="65"/>
      <c r="G6" s="65"/>
      <c r="H6" s="65"/>
      <c r="I6" s="66"/>
      <c r="J6" s="10">
        <v>43424</v>
      </c>
      <c r="K6" s="11">
        <f t="shared" si="0"/>
        <v>1866.06</v>
      </c>
      <c r="L6" s="11">
        <v>30.88</v>
      </c>
      <c r="M6" s="11"/>
      <c r="N6" s="11"/>
    </row>
    <row r="7" spans="1:15" x14ac:dyDescent="0.35">
      <c r="A7" s="60" t="s">
        <v>79</v>
      </c>
      <c r="B7" s="87"/>
      <c r="C7" s="88"/>
      <c r="D7" s="59"/>
      <c r="E7" s="67" t="s">
        <v>15</v>
      </c>
      <c r="F7" s="68">
        <v>47.674636153598897</v>
      </c>
      <c r="G7" s="68">
        <v>-117.38988405007299</v>
      </c>
      <c r="H7" s="68"/>
      <c r="I7" s="69">
        <v>1906.96</v>
      </c>
      <c r="J7" s="6">
        <v>43677</v>
      </c>
      <c r="K7" s="7">
        <f t="shared" ref="K7:K13" si="1">IF(AND(ISNUMBER(I$7),ISNUMBER(L7)),I$7-L7,"")</f>
        <v>1866.04</v>
      </c>
      <c r="L7" s="7">
        <v>40.92</v>
      </c>
      <c r="M7" s="7"/>
      <c r="N7" s="7" t="s">
        <v>16</v>
      </c>
    </row>
    <row r="8" spans="1:15" x14ac:dyDescent="0.35">
      <c r="A8" s="91" t="s">
        <v>81</v>
      </c>
      <c r="B8" s="87"/>
      <c r="C8" s="88"/>
      <c r="D8" s="59"/>
      <c r="E8" s="70"/>
      <c r="F8" s="90"/>
      <c r="G8" s="90"/>
      <c r="H8" s="90"/>
      <c r="I8" s="71"/>
      <c r="J8" s="10">
        <v>43761</v>
      </c>
      <c r="K8" s="11">
        <f t="shared" si="1"/>
        <v>1867.57</v>
      </c>
      <c r="L8" s="11">
        <v>39.39</v>
      </c>
      <c r="M8" s="11"/>
      <c r="N8" s="11"/>
    </row>
    <row r="9" spans="1:15" x14ac:dyDescent="0.35">
      <c r="A9" s="58" t="s">
        <v>82</v>
      </c>
      <c r="B9" s="87"/>
      <c r="C9" s="88"/>
      <c r="D9" s="59"/>
      <c r="E9" s="70"/>
      <c r="F9" s="90"/>
      <c r="G9" s="90"/>
      <c r="H9" s="90"/>
      <c r="I9" s="71"/>
      <c r="J9" s="10">
        <v>43819</v>
      </c>
      <c r="K9" s="11">
        <f t="shared" si="1"/>
        <v>1867.8700000000001</v>
      </c>
      <c r="L9" s="11">
        <v>39.090000000000003</v>
      </c>
      <c r="M9" s="11"/>
      <c r="N9" s="11"/>
    </row>
    <row r="10" spans="1:15" x14ac:dyDescent="0.35">
      <c r="A10" s="91" t="s">
        <v>80</v>
      </c>
      <c r="B10" s="87"/>
      <c r="C10" s="88"/>
      <c r="D10" s="59"/>
      <c r="E10" s="70"/>
      <c r="F10" s="90"/>
      <c r="G10" s="90"/>
      <c r="H10" s="90"/>
      <c r="I10" s="71"/>
      <c r="J10" s="10">
        <v>43833</v>
      </c>
      <c r="K10" s="11">
        <f t="shared" si="1"/>
        <v>1867.8</v>
      </c>
      <c r="L10" s="11">
        <v>39.159999999999997</v>
      </c>
      <c r="M10" s="11"/>
      <c r="N10" s="11"/>
    </row>
    <row r="11" spans="1:15" x14ac:dyDescent="0.35">
      <c r="A11" s="58"/>
      <c r="B11" s="87"/>
      <c r="C11" s="88"/>
      <c r="D11" s="59"/>
      <c r="E11" s="70"/>
      <c r="F11" s="90"/>
      <c r="G11" s="90"/>
      <c r="H11" s="90"/>
      <c r="I11" s="71"/>
      <c r="J11" s="13">
        <v>43846</v>
      </c>
      <c r="K11" s="14">
        <f t="shared" si="1"/>
        <v>1868.2</v>
      </c>
      <c r="L11" s="14">
        <v>38.76</v>
      </c>
      <c r="M11" s="11"/>
      <c r="N11" s="11"/>
    </row>
    <row r="12" spans="1:15" x14ac:dyDescent="0.35">
      <c r="A12" s="58" t="s">
        <v>78</v>
      </c>
      <c r="B12" s="88"/>
      <c r="C12" s="88"/>
      <c r="D12" s="59"/>
      <c r="E12" s="70"/>
      <c r="F12" s="90"/>
      <c r="G12" s="90"/>
      <c r="H12" s="90"/>
      <c r="I12" s="71"/>
      <c r="J12" s="13">
        <v>44033</v>
      </c>
      <c r="K12" s="14">
        <f t="shared" si="1"/>
        <v>1867.83</v>
      </c>
      <c r="L12" s="14">
        <v>39.130000000000003</v>
      </c>
      <c r="M12" s="14"/>
      <c r="N12" s="14"/>
    </row>
    <row r="13" spans="1:15" x14ac:dyDescent="0.35">
      <c r="A13" s="58"/>
      <c r="B13" s="88"/>
      <c r="C13" s="88"/>
      <c r="D13" s="59"/>
      <c r="E13" s="64"/>
      <c r="F13" s="65"/>
      <c r="G13" s="65"/>
      <c r="H13" s="65"/>
      <c r="I13" s="66"/>
      <c r="J13" s="15">
        <v>44118</v>
      </c>
      <c r="K13" s="16">
        <f t="shared" si="1"/>
        <v>1866.83</v>
      </c>
      <c r="L13" s="16">
        <v>40.130000000000003</v>
      </c>
      <c r="M13" s="16"/>
      <c r="N13" s="16"/>
    </row>
    <row r="14" spans="1:15" x14ac:dyDescent="0.35">
      <c r="A14" s="58"/>
      <c r="B14" s="88"/>
      <c r="C14" s="88"/>
      <c r="D14" s="59"/>
      <c r="E14" s="67" t="s">
        <v>17</v>
      </c>
      <c r="F14" s="68">
        <f>'[1]EIM_GW-Level&amp;PCB_Data_only'!I4</f>
        <v>47.673640689023003</v>
      </c>
      <c r="G14" s="68">
        <f>'[1]EIM_GW-Level&amp;PCB_Data_only'!J4</f>
        <v>-117.389635363889</v>
      </c>
      <c r="H14" s="68"/>
      <c r="I14" s="69">
        <v>1897.6</v>
      </c>
      <c r="J14" s="17">
        <v>43329</v>
      </c>
      <c r="K14" s="11">
        <f>IF(AND(ISNUMBER(I$14),ISNUMBER(L14)),I$14-L14,"")</f>
        <v>1866.35</v>
      </c>
      <c r="L14" s="11">
        <v>31.25</v>
      </c>
      <c r="M14" s="11"/>
      <c r="N14" s="11" t="s">
        <v>18</v>
      </c>
    </row>
    <row r="15" spans="1:15" x14ac:dyDescent="0.35">
      <c r="A15" s="58"/>
      <c r="B15" s="88"/>
      <c r="C15" s="88"/>
      <c r="D15" s="59"/>
      <c r="E15" s="70"/>
      <c r="F15" s="90"/>
      <c r="G15" s="90"/>
      <c r="H15" s="90"/>
      <c r="I15" s="71"/>
      <c r="J15" s="17">
        <v>43383</v>
      </c>
      <c r="K15" s="11">
        <f t="shared" ref="K15:K17" si="2">IF(AND(ISNUMBER(I$14),ISNUMBER(L15)),I$14-L15,"")</f>
        <v>1867.1899999999998</v>
      </c>
      <c r="L15" s="11">
        <v>30.41</v>
      </c>
      <c r="M15" s="11"/>
      <c r="N15" s="11"/>
    </row>
    <row r="16" spans="1:15" x14ac:dyDescent="0.35">
      <c r="A16" s="58"/>
      <c r="B16" s="88"/>
      <c r="C16" s="88"/>
      <c r="D16" s="59"/>
      <c r="E16" s="70"/>
      <c r="F16" s="90"/>
      <c r="G16" s="90"/>
      <c r="H16" s="90"/>
      <c r="I16" s="71"/>
      <c r="J16" s="17">
        <v>43677</v>
      </c>
      <c r="K16" s="11">
        <f t="shared" si="2"/>
        <v>1866.35</v>
      </c>
      <c r="L16" s="11">
        <v>31.25</v>
      </c>
      <c r="M16" s="11"/>
      <c r="N16" s="11"/>
    </row>
    <row r="17" spans="1:18" x14ac:dyDescent="0.35">
      <c r="A17" s="58"/>
      <c r="B17" s="88"/>
      <c r="C17" s="88"/>
      <c r="D17" s="59"/>
      <c r="E17" s="70"/>
      <c r="F17" s="90"/>
      <c r="G17" s="90"/>
      <c r="H17" s="90"/>
      <c r="I17" s="71"/>
      <c r="J17" s="17">
        <v>43761</v>
      </c>
      <c r="K17" s="11">
        <f t="shared" si="2"/>
        <v>1867.76</v>
      </c>
      <c r="L17" s="11">
        <v>29.84</v>
      </c>
      <c r="M17" s="11"/>
      <c r="N17" s="11"/>
    </row>
    <row r="18" spans="1:18" x14ac:dyDescent="0.35">
      <c r="A18" s="58"/>
      <c r="B18" s="88"/>
      <c r="C18" s="88"/>
      <c r="D18" s="59"/>
      <c r="E18" s="70"/>
      <c r="F18" s="90"/>
      <c r="G18" s="90"/>
      <c r="H18" s="90"/>
      <c r="I18" s="71"/>
      <c r="J18" s="17">
        <v>43819</v>
      </c>
      <c r="K18" s="11">
        <f>IF(AND(ISNUMBER(I$14),ISNUMBER(L18)),I$14-L18,"")</f>
        <v>1868.05</v>
      </c>
      <c r="L18" s="11">
        <v>29.55</v>
      </c>
      <c r="M18" s="11"/>
      <c r="N18" s="11"/>
    </row>
    <row r="19" spans="1:18" x14ac:dyDescent="0.35">
      <c r="A19" s="58"/>
      <c r="B19" s="88"/>
      <c r="C19" s="88"/>
      <c r="D19" s="59"/>
      <c r="E19" s="70"/>
      <c r="F19" s="90"/>
      <c r="G19" s="90"/>
      <c r="H19" s="90"/>
      <c r="I19" s="71"/>
      <c r="J19" s="17">
        <v>43833</v>
      </c>
      <c r="K19" s="11">
        <f>IF(AND(ISNUMBER(I$14),ISNUMBER(L19)),I$14-L19,"")</f>
        <v>1868</v>
      </c>
      <c r="L19" s="11">
        <v>29.6</v>
      </c>
      <c r="M19" s="11"/>
      <c r="N19" s="11"/>
    </row>
    <row r="20" spans="1:18" x14ac:dyDescent="0.35">
      <c r="A20" s="58"/>
      <c r="B20" s="88"/>
      <c r="C20" s="88"/>
      <c r="D20" s="59"/>
      <c r="E20" s="70"/>
      <c r="F20" s="90"/>
      <c r="G20" s="90"/>
      <c r="H20" s="90"/>
      <c r="I20" s="71"/>
      <c r="J20" s="17">
        <v>43846</v>
      </c>
      <c r="K20" s="11">
        <f>IF(AND(ISNUMBER(I$14),ISNUMBER(L20)),I$14-L20,"")</f>
        <v>1868.3899999999999</v>
      </c>
      <c r="L20" s="11">
        <v>29.21</v>
      </c>
      <c r="M20" s="11"/>
      <c r="N20" s="11"/>
    </row>
    <row r="21" spans="1:18" x14ac:dyDescent="0.35">
      <c r="A21" s="58"/>
      <c r="B21" s="88"/>
      <c r="C21" s="88"/>
      <c r="D21" s="59"/>
      <c r="E21" s="70"/>
      <c r="F21" s="90"/>
      <c r="G21" s="90"/>
      <c r="H21" s="90"/>
      <c r="I21" s="71"/>
      <c r="J21" s="18">
        <v>44033</v>
      </c>
      <c r="K21" s="14">
        <f>IF(AND(ISNUMBER(I$14),ISNUMBER(L21)),I$14-L21,"")</f>
        <v>1868.03</v>
      </c>
      <c r="L21" s="14">
        <v>29.57</v>
      </c>
      <c r="M21" s="14"/>
      <c r="N21" s="14"/>
    </row>
    <row r="22" spans="1:18" x14ac:dyDescent="0.35">
      <c r="A22" s="58"/>
      <c r="B22" s="88"/>
      <c r="C22" s="88"/>
      <c r="D22" s="59"/>
      <c r="E22" s="64"/>
      <c r="F22" s="65"/>
      <c r="G22" s="65"/>
      <c r="H22" s="65"/>
      <c r="I22" s="66"/>
      <c r="J22" s="19">
        <v>44118</v>
      </c>
      <c r="K22" s="20">
        <f>IF(AND(ISNUMBER(I$14),ISNUMBER(L22)),I$14-L22,"")</f>
        <v>1867.01</v>
      </c>
      <c r="L22" s="20">
        <v>30.59</v>
      </c>
      <c r="M22" s="20"/>
      <c r="N22" s="20"/>
    </row>
    <row r="23" spans="1:18" x14ac:dyDescent="0.35">
      <c r="A23" s="58"/>
      <c r="B23" s="88"/>
      <c r="C23" s="88"/>
      <c r="D23" s="59"/>
      <c r="E23" s="67" t="s">
        <v>19</v>
      </c>
      <c r="F23" s="68">
        <f>'[1]EIM_GW-Level&amp;PCB_Data_only'!I5</f>
        <v>47.674002952747301</v>
      </c>
      <c r="G23" s="68">
        <f>'[1]EIM_GW-Level&amp;PCB_Data_only'!J5</f>
        <v>-117.387316946328</v>
      </c>
      <c r="H23" s="68"/>
      <c r="I23" s="69">
        <v>1887.57</v>
      </c>
      <c r="J23" s="17">
        <v>43329</v>
      </c>
      <c r="K23" s="11">
        <f>IF(AND(ISNUMBER(I$23),ISNUMBER(L23)),I$23-L23,"")</f>
        <v>1866.73</v>
      </c>
      <c r="L23" s="11">
        <v>20.84</v>
      </c>
      <c r="M23" s="11"/>
      <c r="N23" s="11" t="s">
        <v>18</v>
      </c>
    </row>
    <row r="24" spans="1:18" x14ac:dyDescent="0.35">
      <c r="A24" s="58"/>
      <c r="B24" s="88"/>
      <c r="C24" s="88"/>
      <c r="D24" s="59"/>
      <c r="E24" s="70"/>
      <c r="F24" s="90"/>
      <c r="G24" s="90"/>
      <c r="H24" s="90"/>
      <c r="I24" s="71"/>
      <c r="J24" s="17">
        <v>43383</v>
      </c>
      <c r="K24" s="11">
        <f t="shared" ref="K24:K26" si="3">IF(AND(ISNUMBER(I$23),ISNUMBER(L24)),I$23-L24,"")</f>
        <v>1867.61</v>
      </c>
      <c r="L24" s="11">
        <v>19.96</v>
      </c>
      <c r="M24" s="11"/>
      <c r="N24" s="11"/>
    </row>
    <row r="25" spans="1:18" x14ac:dyDescent="0.35">
      <c r="A25" s="58"/>
      <c r="B25" s="88"/>
      <c r="C25" s="88"/>
      <c r="D25" s="59"/>
      <c r="E25" s="70"/>
      <c r="F25" s="90"/>
      <c r="G25" s="90"/>
      <c r="H25" s="90"/>
      <c r="I25" s="71"/>
      <c r="J25" s="17">
        <v>43677</v>
      </c>
      <c r="K25" s="11">
        <f t="shared" si="3"/>
        <v>1866.6899999999998</v>
      </c>
      <c r="L25" s="11">
        <v>20.88</v>
      </c>
      <c r="M25" s="11"/>
      <c r="N25" s="11"/>
    </row>
    <row r="26" spans="1:18" x14ac:dyDescent="0.35">
      <c r="A26" s="58"/>
      <c r="B26" s="88"/>
      <c r="C26" s="88"/>
      <c r="D26" s="59"/>
      <c r="E26" s="70"/>
      <c r="F26" s="90"/>
      <c r="G26" s="90"/>
      <c r="H26" s="90"/>
      <c r="I26" s="71"/>
      <c r="J26" s="17">
        <v>43761</v>
      </c>
      <c r="K26" s="11">
        <f t="shared" si="3"/>
        <v>1868.21</v>
      </c>
      <c r="L26" s="11">
        <v>19.36</v>
      </c>
      <c r="M26" s="11"/>
      <c r="N26" s="11"/>
    </row>
    <row r="27" spans="1:18" x14ac:dyDescent="0.35">
      <c r="A27" s="58"/>
      <c r="B27" s="88"/>
      <c r="C27" s="88"/>
      <c r="D27" s="59"/>
      <c r="E27" s="70"/>
      <c r="F27" s="90"/>
      <c r="G27" s="90"/>
      <c r="H27" s="90"/>
      <c r="I27" s="71"/>
      <c r="J27" s="17">
        <v>43819</v>
      </c>
      <c r="K27" s="11">
        <f>IF(AND(ISNUMBER(I$23),ISNUMBER(L27)),I$23-L27,"")</f>
        <v>1868.47</v>
      </c>
      <c r="L27" s="11">
        <v>19.100000000000001</v>
      </c>
      <c r="M27" s="11"/>
      <c r="N27" s="11"/>
      <c r="R27" s="12"/>
    </row>
    <row r="28" spans="1:18" x14ac:dyDescent="0.35">
      <c r="A28" s="58"/>
      <c r="B28" s="88"/>
      <c r="C28" s="88"/>
      <c r="D28" s="59"/>
      <c r="E28" s="70"/>
      <c r="F28" s="90"/>
      <c r="G28" s="90"/>
      <c r="H28" s="90"/>
      <c r="I28" s="71"/>
      <c r="J28" s="17">
        <v>43833</v>
      </c>
      <c r="K28" s="11">
        <f>IF(AND(ISNUMBER(I$23),ISNUMBER(L28)),I$23-L28,"")</f>
        <v>1868.4199999999998</v>
      </c>
      <c r="L28" s="11">
        <v>19.149999999999999</v>
      </c>
      <c r="M28" s="11"/>
      <c r="N28" s="11"/>
      <c r="Q28" s="21"/>
      <c r="R28" s="22"/>
    </row>
    <row r="29" spans="1:18" x14ac:dyDescent="0.35">
      <c r="A29" s="58"/>
      <c r="B29" s="88"/>
      <c r="C29" s="88"/>
      <c r="D29" s="59"/>
      <c r="E29" s="70"/>
      <c r="F29" s="90"/>
      <c r="G29" s="90"/>
      <c r="H29" s="90"/>
      <c r="I29" s="71"/>
      <c r="J29" s="18">
        <v>43846</v>
      </c>
      <c r="K29" s="14">
        <f>IF(AND(ISNUMBER(I$23),ISNUMBER(L29)),I$23-L29,"")</f>
        <v>1868.85</v>
      </c>
      <c r="L29" s="14">
        <v>18.72</v>
      </c>
      <c r="M29" s="14"/>
      <c r="N29" s="14"/>
      <c r="R29" s="12"/>
    </row>
    <row r="30" spans="1:18" x14ac:dyDescent="0.35">
      <c r="A30" s="58"/>
      <c r="B30" s="88"/>
      <c r="C30" s="88"/>
      <c r="D30" s="59"/>
      <c r="E30" s="70"/>
      <c r="F30" s="90"/>
      <c r="G30" s="90"/>
      <c r="H30" s="90"/>
      <c r="I30" s="71"/>
      <c r="J30" s="23">
        <v>44033</v>
      </c>
      <c r="K30" s="24">
        <f>IF(AND(ISNUMBER(I$23),ISNUMBER(L30)),I$23-L30,"")</f>
        <v>1868.4399999999998</v>
      </c>
      <c r="L30" s="24">
        <v>19.13</v>
      </c>
      <c r="M30" s="24"/>
      <c r="N30" s="24"/>
      <c r="Q30" s="21"/>
      <c r="R30" s="22"/>
    </row>
    <row r="31" spans="1:18" x14ac:dyDescent="0.35">
      <c r="A31" s="58"/>
      <c r="B31" s="88"/>
      <c r="C31" s="88"/>
      <c r="D31" s="59"/>
      <c r="E31" s="64"/>
      <c r="F31" s="65"/>
      <c r="G31" s="65"/>
      <c r="H31" s="65"/>
      <c r="I31" s="66"/>
      <c r="J31" s="19">
        <v>44118</v>
      </c>
      <c r="K31" s="20">
        <f>IF(AND(ISNUMBER(I$23),ISNUMBER(L31)),I$23-L31,"")</f>
        <v>1867.4399999999998</v>
      </c>
      <c r="L31" s="20">
        <v>20.13</v>
      </c>
      <c r="M31" s="20"/>
      <c r="N31" s="20"/>
      <c r="R31" s="12"/>
    </row>
    <row r="32" spans="1:18" x14ac:dyDescent="0.35">
      <c r="A32" s="58"/>
      <c r="B32" s="88"/>
      <c r="C32" s="88"/>
      <c r="D32" s="59"/>
      <c r="E32" s="67" t="s">
        <v>20</v>
      </c>
      <c r="F32" s="68">
        <f>'[1]EIM_GW-Level&amp;PCB_Data_only'!I10</f>
        <v>47.658951000938998</v>
      </c>
      <c r="G32" s="68">
        <f>'[1]EIM_GW-Level&amp;PCB_Data_only'!J10</f>
        <v>-117.385554</v>
      </c>
      <c r="H32" s="68"/>
      <c r="I32" s="69">
        <v>1888.1</v>
      </c>
      <c r="J32" s="17">
        <v>43329</v>
      </c>
      <c r="K32" s="11">
        <f>IF(AND(ISNUMBER(I$32),ISNUMBER(L32)),I$32-L32,"")</f>
        <v>1866.7199999999998</v>
      </c>
      <c r="L32" s="11">
        <v>21.38</v>
      </c>
      <c r="M32" s="11"/>
      <c r="N32" s="11" t="s">
        <v>21</v>
      </c>
      <c r="Q32" s="21"/>
      <c r="R32" s="22"/>
    </row>
    <row r="33" spans="1:18" x14ac:dyDescent="0.35">
      <c r="A33" s="58"/>
      <c r="B33" s="88"/>
      <c r="C33" s="88"/>
      <c r="D33" s="59"/>
      <c r="E33" s="70"/>
      <c r="F33" s="90"/>
      <c r="G33" s="90"/>
      <c r="H33" s="90"/>
      <c r="I33" s="71"/>
      <c r="J33" s="17">
        <v>43383</v>
      </c>
      <c r="K33" s="11">
        <f t="shared" ref="K33:K36" si="4">IF(AND(ISNUMBER(I$32),ISNUMBER(L33)),I$32-L33,"")</f>
        <v>1867.6</v>
      </c>
      <c r="L33" s="11">
        <v>20.5</v>
      </c>
      <c r="M33" s="11"/>
      <c r="N33" s="11"/>
      <c r="Q33" s="21"/>
      <c r="R33" s="22"/>
    </row>
    <row r="34" spans="1:18" x14ac:dyDescent="0.35">
      <c r="A34" s="58"/>
      <c r="B34" s="88"/>
      <c r="C34" s="88"/>
      <c r="D34" s="59"/>
      <c r="E34" s="70"/>
      <c r="F34" s="90"/>
      <c r="G34" s="90"/>
      <c r="H34" s="90"/>
      <c r="I34" s="71"/>
      <c r="J34" s="17">
        <v>43677</v>
      </c>
      <c r="K34" s="11">
        <f t="shared" si="4"/>
        <v>1866.6899999999998</v>
      </c>
      <c r="L34" s="11">
        <v>21.41</v>
      </c>
      <c r="M34" s="11"/>
      <c r="N34" s="11"/>
      <c r="R34" s="12"/>
    </row>
    <row r="35" spans="1:18" x14ac:dyDescent="0.35">
      <c r="A35" s="58"/>
      <c r="B35" s="88"/>
      <c r="C35" s="88"/>
      <c r="D35" s="59"/>
      <c r="E35" s="70"/>
      <c r="F35" s="90"/>
      <c r="G35" s="90"/>
      <c r="H35" s="90"/>
      <c r="I35" s="71"/>
      <c r="J35" s="17">
        <v>43761</v>
      </c>
      <c r="K35" s="11">
        <f t="shared" si="4"/>
        <v>1868.09</v>
      </c>
      <c r="L35" s="11">
        <v>20.010000000000002</v>
      </c>
      <c r="M35" s="11"/>
      <c r="N35" s="11"/>
      <c r="Q35" s="21"/>
      <c r="R35" s="22"/>
    </row>
    <row r="36" spans="1:18" x14ac:dyDescent="0.35">
      <c r="A36" s="58"/>
      <c r="B36" s="88"/>
      <c r="C36" s="88"/>
      <c r="D36" s="59"/>
      <c r="E36" s="70"/>
      <c r="F36" s="90"/>
      <c r="G36" s="90"/>
      <c r="H36" s="90"/>
      <c r="I36" s="71"/>
      <c r="J36" s="17">
        <v>43819</v>
      </c>
      <c r="K36" s="11">
        <f t="shared" si="4"/>
        <v>1868.36</v>
      </c>
      <c r="L36" s="11">
        <v>19.739999999999998</v>
      </c>
      <c r="M36" s="11"/>
      <c r="N36" s="11"/>
    </row>
    <row r="37" spans="1:18" x14ac:dyDescent="0.35">
      <c r="A37" s="58"/>
      <c r="B37" s="88"/>
      <c r="C37" s="88"/>
      <c r="D37" s="59"/>
      <c r="E37" s="70"/>
      <c r="F37" s="90"/>
      <c r="G37" s="90"/>
      <c r="H37" s="90"/>
      <c r="I37" s="71"/>
      <c r="J37" s="17">
        <v>43833</v>
      </c>
      <c r="K37" s="11">
        <f>IF(AND(ISNUMBER(I$32),ISNUMBER(L37)),I$32-L37,"")</f>
        <v>1868.31</v>
      </c>
      <c r="L37" s="11">
        <v>19.79</v>
      </c>
      <c r="M37" s="11"/>
      <c r="N37" s="11"/>
    </row>
    <row r="38" spans="1:18" x14ac:dyDescent="0.35">
      <c r="A38" s="58"/>
      <c r="B38" s="88"/>
      <c r="C38" s="88"/>
      <c r="D38" s="59"/>
      <c r="E38" s="70"/>
      <c r="F38" s="90"/>
      <c r="G38" s="90"/>
      <c r="H38" s="90"/>
      <c r="I38" s="71"/>
      <c r="J38" s="18">
        <v>43846</v>
      </c>
      <c r="K38" s="11">
        <f>IF(AND(ISNUMBER(I$32),ISNUMBER(L38)),I$32-L38,"")</f>
        <v>1868.7199999999998</v>
      </c>
      <c r="L38" s="11">
        <v>19.38</v>
      </c>
      <c r="M38" s="11"/>
      <c r="N38" s="11"/>
    </row>
    <row r="39" spans="1:18" x14ac:dyDescent="0.35">
      <c r="A39" s="58"/>
      <c r="B39" s="88"/>
      <c r="C39" s="88"/>
      <c r="D39" s="59"/>
      <c r="E39" s="70"/>
      <c r="F39" s="90"/>
      <c r="G39" s="90"/>
      <c r="H39" s="90"/>
      <c r="I39" s="71"/>
      <c r="J39" s="23">
        <v>44033</v>
      </c>
      <c r="K39" s="25">
        <f>IF(AND(ISNUMBER(I$32),ISNUMBER(L39)),I$32-L39,"")</f>
        <v>1868.31</v>
      </c>
      <c r="L39" s="25">
        <v>19.79</v>
      </c>
      <c r="M39" s="25"/>
      <c r="N39" s="25"/>
    </row>
    <row r="40" spans="1:18" x14ac:dyDescent="0.35">
      <c r="A40" s="58"/>
      <c r="B40" s="88"/>
      <c r="C40" s="88"/>
      <c r="D40" s="59"/>
      <c r="E40" s="64"/>
      <c r="F40" s="65"/>
      <c r="G40" s="65"/>
      <c r="H40" s="65"/>
      <c r="I40" s="66"/>
      <c r="J40" s="19">
        <v>44118</v>
      </c>
      <c r="K40" s="20">
        <f>IF(AND(ISNUMBER(I$32),ISNUMBER(L40)),I$32-L40,"")</f>
        <v>1867.32</v>
      </c>
      <c r="L40" s="20">
        <v>20.78</v>
      </c>
      <c r="M40" s="20"/>
      <c r="N40" s="20"/>
    </row>
    <row r="41" spans="1:18" x14ac:dyDescent="0.35">
      <c r="A41" s="58"/>
      <c r="B41" s="88"/>
      <c r="C41" s="88"/>
      <c r="D41" s="59"/>
      <c r="E41" s="67" t="s">
        <v>22</v>
      </c>
      <c r="F41" s="68">
        <v>47.674095834382499</v>
      </c>
      <c r="G41" s="68">
        <v>-117.389573354178</v>
      </c>
      <c r="H41" s="68"/>
      <c r="I41" s="69">
        <v>1898.88</v>
      </c>
      <c r="J41" s="26">
        <v>43329</v>
      </c>
      <c r="K41" s="7">
        <f t="shared" ref="K41:K42" si="5">IF(AND(ISNUMBER(I$32),ISNUMBER(L41)),I$32-L41,"")</f>
        <v>1855.4699999999998</v>
      </c>
      <c r="L41" s="7">
        <v>32.630000000000003</v>
      </c>
      <c r="M41" s="7"/>
      <c r="N41" s="7" t="s">
        <v>14</v>
      </c>
    </row>
    <row r="42" spans="1:18" x14ac:dyDescent="0.35">
      <c r="A42" s="58"/>
      <c r="B42" s="88"/>
      <c r="C42" s="88"/>
      <c r="D42" s="59"/>
      <c r="E42" s="64"/>
      <c r="F42" s="65"/>
      <c r="G42" s="65"/>
      <c r="H42" s="65"/>
      <c r="I42" s="66"/>
      <c r="J42" s="19">
        <v>43383</v>
      </c>
      <c r="K42" s="20">
        <f t="shared" si="5"/>
        <v>1856.34</v>
      </c>
      <c r="L42" s="20">
        <v>31.76</v>
      </c>
      <c r="M42" s="20"/>
      <c r="N42" s="20"/>
    </row>
    <row r="43" spans="1:18" x14ac:dyDescent="0.35">
      <c r="A43" s="58"/>
      <c r="B43" s="88"/>
      <c r="C43" s="88"/>
      <c r="D43" s="59"/>
      <c r="E43" s="67" t="s">
        <v>23</v>
      </c>
      <c r="F43" s="68">
        <f>'[1]EIM_GW-Level&amp;PCB_Data_only'!I7</f>
        <v>47.674095834382499</v>
      </c>
      <c r="G43" s="68">
        <f>'[1]EIM_GW-Level&amp;PCB_Data_only'!J7</f>
        <v>-117.389573354178</v>
      </c>
      <c r="H43" s="68"/>
      <c r="I43" s="69">
        <v>1901.72</v>
      </c>
      <c r="J43" s="26">
        <v>43677</v>
      </c>
      <c r="K43" s="7">
        <f t="shared" ref="K43:K49" si="6">IF(AND(ISNUMBER(I$43),ISNUMBER(L43)),I$43-L43,"")</f>
        <v>1866.31</v>
      </c>
      <c r="L43" s="7">
        <v>35.409999999999997</v>
      </c>
      <c r="M43" s="7"/>
      <c r="N43" s="7" t="s">
        <v>24</v>
      </c>
    </row>
    <row r="44" spans="1:18" x14ac:dyDescent="0.35">
      <c r="A44" s="58"/>
      <c r="B44" s="88"/>
      <c r="C44" s="88"/>
      <c r="D44" s="59"/>
      <c r="E44" s="70"/>
      <c r="F44" s="90"/>
      <c r="G44" s="90"/>
      <c r="H44" s="90"/>
      <c r="I44" s="71"/>
      <c r="J44" s="17">
        <v>43761</v>
      </c>
      <c r="K44" s="11">
        <f t="shared" si="6"/>
        <v>1867.78</v>
      </c>
      <c r="L44" s="11">
        <v>33.94</v>
      </c>
      <c r="M44" s="11"/>
      <c r="N44" s="11"/>
    </row>
    <row r="45" spans="1:18" x14ac:dyDescent="0.35">
      <c r="A45" s="58"/>
      <c r="B45" s="88"/>
      <c r="C45" s="88"/>
      <c r="D45" s="59"/>
      <c r="E45" s="70"/>
      <c r="F45" s="90"/>
      <c r="G45" s="90"/>
      <c r="H45" s="90"/>
      <c r="I45" s="71"/>
      <c r="J45" s="17">
        <v>43819</v>
      </c>
      <c r="K45" s="11">
        <f t="shared" si="6"/>
        <v>1868.07</v>
      </c>
      <c r="L45" s="11">
        <v>33.65</v>
      </c>
      <c r="M45" s="11"/>
      <c r="N45" s="11"/>
    </row>
    <row r="46" spans="1:18" x14ac:dyDescent="0.35">
      <c r="A46" s="58"/>
      <c r="B46" s="88"/>
      <c r="C46" s="88"/>
      <c r="D46" s="59"/>
      <c r="E46" s="70"/>
      <c r="F46" s="90"/>
      <c r="G46" s="90"/>
      <c r="H46" s="90"/>
      <c r="I46" s="71"/>
      <c r="J46" s="17">
        <v>43833</v>
      </c>
      <c r="K46" s="14">
        <f t="shared" si="6"/>
        <v>1868.01</v>
      </c>
      <c r="L46" s="14">
        <v>33.71</v>
      </c>
      <c r="M46" s="14"/>
      <c r="N46" s="14"/>
    </row>
    <row r="47" spans="1:18" x14ac:dyDescent="0.35">
      <c r="A47" s="58"/>
      <c r="B47" s="88"/>
      <c r="C47" s="88"/>
      <c r="D47" s="59"/>
      <c r="E47" s="70"/>
      <c r="F47" s="90"/>
      <c r="G47" s="90"/>
      <c r="H47" s="90"/>
      <c r="I47" s="71"/>
      <c r="J47" s="18">
        <v>43846</v>
      </c>
      <c r="K47" s="14">
        <f t="shared" si="6"/>
        <v>1868.4</v>
      </c>
      <c r="L47" s="14">
        <v>33.32</v>
      </c>
      <c r="M47" s="14"/>
      <c r="N47" s="14"/>
    </row>
    <row r="48" spans="1:18" x14ac:dyDescent="0.35">
      <c r="A48" s="58"/>
      <c r="B48" s="88"/>
      <c r="C48" s="88"/>
      <c r="D48" s="59"/>
      <c r="E48" s="70"/>
      <c r="F48" s="90"/>
      <c r="G48" s="90"/>
      <c r="H48" s="90"/>
      <c r="I48" s="71"/>
      <c r="J48" s="23">
        <v>44033</v>
      </c>
      <c r="K48" s="24">
        <f t="shared" si="6"/>
        <v>1868.04</v>
      </c>
      <c r="L48" s="24">
        <v>33.68</v>
      </c>
      <c r="M48" s="24"/>
      <c r="N48" s="24"/>
    </row>
    <row r="49" spans="1:15" x14ac:dyDescent="0.35">
      <c r="A49" s="61"/>
      <c r="B49" s="62"/>
      <c r="C49" s="62"/>
      <c r="D49" s="63"/>
      <c r="E49" s="64"/>
      <c r="F49" s="65"/>
      <c r="G49" s="65"/>
      <c r="H49" s="65"/>
      <c r="I49" s="66"/>
      <c r="J49" s="19">
        <v>44118</v>
      </c>
      <c r="K49" s="20">
        <f t="shared" si="6"/>
        <v>1867.01</v>
      </c>
      <c r="L49" s="20">
        <v>34.71</v>
      </c>
      <c r="M49" s="20"/>
      <c r="N49" s="20"/>
    </row>
    <row r="50" spans="1:15" ht="15.5" x14ac:dyDescent="0.35">
      <c r="A50" s="55" t="s">
        <v>60</v>
      </c>
      <c r="B50" s="83" t="s">
        <v>83</v>
      </c>
      <c r="C50" s="84">
        <v>5559533</v>
      </c>
      <c r="D50" s="85">
        <v>13291</v>
      </c>
      <c r="E50" s="75" t="s">
        <v>13</v>
      </c>
      <c r="F50" s="56">
        <f>'[1]EIM_GW-Level&amp;PCB_Data_only'!I8</f>
        <v>47.658637000939002</v>
      </c>
      <c r="G50" s="56">
        <f>'[1]EIM_GW-Level&amp;PCB_Data_only'!J8</f>
        <v>-117.38535</v>
      </c>
      <c r="H50" s="78"/>
      <c r="I50" s="79">
        <f>K50+L50</f>
        <v>100.80000000000001</v>
      </c>
      <c r="J50" s="33">
        <v>43228</v>
      </c>
      <c r="K50" s="50">
        <v>79.510000000000005</v>
      </c>
      <c r="L50" s="34">
        <v>21.29</v>
      </c>
      <c r="M50" s="34"/>
      <c r="N50" s="34"/>
      <c r="O50" s="12"/>
    </row>
    <row r="51" spans="1:15" x14ac:dyDescent="0.35">
      <c r="A51" s="58" t="s">
        <v>61</v>
      </c>
      <c r="B51" s="87"/>
      <c r="C51" s="88"/>
      <c r="D51" s="59"/>
      <c r="E51" s="76"/>
      <c r="F51" s="88"/>
      <c r="G51" s="88"/>
      <c r="H51" s="92"/>
      <c r="I51" s="59"/>
      <c r="J51" s="33">
        <v>43543</v>
      </c>
      <c r="K51" s="34"/>
      <c r="L51" s="34"/>
      <c r="M51" s="34"/>
      <c r="N51" s="34"/>
      <c r="O51" s="12"/>
    </row>
    <row r="52" spans="1:15" x14ac:dyDescent="0.35">
      <c r="A52" s="58"/>
      <c r="B52" s="87"/>
      <c r="C52" s="88"/>
      <c r="D52" s="59"/>
      <c r="E52" s="76"/>
      <c r="F52" s="88"/>
      <c r="G52" s="88"/>
      <c r="H52" s="92"/>
      <c r="I52" s="59"/>
      <c r="J52" s="33">
        <v>43628</v>
      </c>
      <c r="K52" s="34">
        <f>IF(AND(ISNUMBER(I$50),ISNUMBER(L52)),I$50-L52,"")</f>
        <v>72.210000000000008</v>
      </c>
      <c r="L52" s="34">
        <v>28.59</v>
      </c>
      <c r="M52" s="34"/>
      <c r="N52" s="34"/>
      <c r="O52" s="12"/>
    </row>
    <row r="53" spans="1:15" x14ac:dyDescent="0.35">
      <c r="A53" s="60" t="s">
        <v>79</v>
      </c>
      <c r="B53" s="87"/>
      <c r="C53" s="88"/>
      <c r="D53" s="59"/>
      <c r="E53" s="76"/>
      <c r="F53" s="88"/>
      <c r="G53" s="88"/>
      <c r="H53" s="92"/>
      <c r="I53" s="59"/>
      <c r="J53" s="33">
        <v>43738</v>
      </c>
      <c r="K53" s="34"/>
      <c r="L53" s="34"/>
      <c r="M53" s="34"/>
      <c r="N53" s="34"/>
    </row>
    <row r="54" spans="1:15" x14ac:dyDescent="0.35">
      <c r="A54" s="91" t="s">
        <v>84</v>
      </c>
      <c r="B54" s="87"/>
      <c r="C54" s="88"/>
      <c r="D54" s="59"/>
      <c r="E54" s="76"/>
      <c r="F54" s="88"/>
      <c r="G54" s="88"/>
      <c r="H54" s="92"/>
      <c r="I54" s="59"/>
      <c r="J54" s="33">
        <v>43810</v>
      </c>
      <c r="K54" s="34"/>
      <c r="L54" s="34"/>
      <c r="M54" s="34"/>
      <c r="N54" s="34"/>
    </row>
    <row r="55" spans="1:15" x14ac:dyDescent="0.35">
      <c r="A55" s="58" t="s">
        <v>85</v>
      </c>
      <c r="B55" s="87"/>
      <c r="C55" s="88"/>
      <c r="D55" s="59"/>
      <c r="E55" s="76"/>
      <c r="F55" s="88"/>
      <c r="G55" s="88"/>
      <c r="H55" s="92"/>
      <c r="I55" s="59"/>
      <c r="J55" s="33">
        <v>43912</v>
      </c>
      <c r="K55" s="34">
        <f>IF(AND(ISNUMBER(I$50),ISNUMBER(L55)),I$50-L55,"")</f>
        <v>73.110000000000014</v>
      </c>
      <c r="L55" s="34">
        <v>27.69</v>
      </c>
      <c r="M55" s="34"/>
      <c r="N55" s="34"/>
    </row>
    <row r="56" spans="1:15" x14ac:dyDescent="0.35">
      <c r="A56" s="58"/>
      <c r="B56" s="87"/>
      <c r="C56" s="88"/>
      <c r="D56" s="59"/>
      <c r="E56" s="76"/>
      <c r="F56" s="88"/>
      <c r="G56" s="88"/>
      <c r="H56" s="92"/>
      <c r="I56" s="59"/>
      <c r="J56" s="33">
        <v>44009</v>
      </c>
      <c r="K56" s="34">
        <f>IF(AND(ISNUMBER(I$50),ISNUMBER(L56)),I$50-L56,"")</f>
        <v>74.080000000000013</v>
      </c>
      <c r="L56" s="34">
        <v>26.72</v>
      </c>
      <c r="M56" s="34"/>
      <c r="N56" s="34"/>
    </row>
    <row r="57" spans="1:15" x14ac:dyDescent="0.35">
      <c r="A57" s="58" t="s">
        <v>78</v>
      </c>
      <c r="B57" s="87"/>
      <c r="C57" s="88"/>
      <c r="D57" s="59"/>
      <c r="E57" s="76"/>
      <c r="F57" s="88"/>
      <c r="G57" s="88"/>
      <c r="H57" s="92"/>
      <c r="I57" s="59"/>
      <c r="J57" s="33">
        <v>44185</v>
      </c>
      <c r="K57" s="34">
        <f>IF(AND(ISNUMBER(I$50),ISNUMBER(L57)),I$50-L57,"")</f>
        <v>72.440000000000012</v>
      </c>
      <c r="L57" s="34">
        <v>28.36</v>
      </c>
      <c r="M57" s="34"/>
      <c r="N57" s="34"/>
    </row>
    <row r="58" spans="1:15" x14ac:dyDescent="0.35">
      <c r="A58" s="58"/>
      <c r="B58" s="87"/>
      <c r="C58" s="88"/>
      <c r="D58" s="59"/>
      <c r="E58" s="76"/>
      <c r="F58" s="88"/>
      <c r="G58" s="88"/>
      <c r="H58" s="92"/>
      <c r="I58" s="59"/>
      <c r="J58" s="33">
        <v>44390</v>
      </c>
      <c r="K58" s="34"/>
      <c r="L58" s="34"/>
      <c r="M58" s="34"/>
      <c r="N58" s="34"/>
    </row>
    <row r="59" spans="1:15" x14ac:dyDescent="0.35">
      <c r="A59" s="58"/>
      <c r="B59" s="87"/>
      <c r="C59" s="88"/>
      <c r="D59" s="59"/>
      <c r="E59" s="77"/>
      <c r="F59" s="62"/>
      <c r="G59" s="62"/>
      <c r="H59" s="80"/>
      <c r="I59" s="63"/>
      <c r="J59" s="46">
        <v>44534</v>
      </c>
      <c r="K59" s="42">
        <f>IF(AND(ISNUMBER(I$50),ISNUMBER(L59)),I$50-L59,"")</f>
        <v>72.63000000000001</v>
      </c>
      <c r="L59" s="42">
        <v>28.17</v>
      </c>
      <c r="M59" s="42"/>
      <c r="N59" s="42"/>
    </row>
    <row r="60" spans="1:15" x14ac:dyDescent="0.35">
      <c r="A60" s="58"/>
      <c r="B60" s="87"/>
      <c r="C60" s="87"/>
      <c r="D60" s="72"/>
      <c r="E60" s="75" t="s">
        <v>17</v>
      </c>
      <c r="F60" s="56">
        <f>'[1]EIM_GW-Level&amp;PCB_Data_only'!I9</f>
        <v>47.658942000939</v>
      </c>
      <c r="G60" s="56">
        <f>'[1]EIM_GW-Level&amp;PCB_Data_only'!J9</f>
        <v>-117.38536000000001</v>
      </c>
      <c r="H60" s="78"/>
      <c r="I60" s="79">
        <f>K60+L60</f>
        <v>98.2</v>
      </c>
      <c r="J60" s="27">
        <v>43228</v>
      </c>
      <c r="K60" s="51">
        <v>79.44</v>
      </c>
      <c r="L60" s="28">
        <v>18.760000000000002</v>
      </c>
      <c r="M60" s="28"/>
      <c r="N60" s="28"/>
    </row>
    <row r="61" spans="1:15" x14ac:dyDescent="0.35">
      <c r="A61" s="58"/>
      <c r="B61" s="87"/>
      <c r="C61" s="87"/>
      <c r="D61" s="72"/>
      <c r="E61" s="76"/>
      <c r="F61" s="88"/>
      <c r="G61" s="88"/>
      <c r="H61" s="92"/>
      <c r="I61" s="59"/>
      <c r="J61" s="33">
        <v>43543</v>
      </c>
      <c r="K61" s="30">
        <f t="shared" ref="K61:K69" si="7">IF(AND(ISNUMBER(I$60),ISNUMBER(L61)),I$60-L61,"")</f>
        <v>72.25</v>
      </c>
      <c r="L61" s="30">
        <v>25.95</v>
      </c>
      <c r="M61" s="30"/>
      <c r="N61" s="30"/>
    </row>
    <row r="62" spans="1:15" x14ac:dyDescent="0.35">
      <c r="A62" s="58"/>
      <c r="B62" s="87"/>
      <c r="C62" s="87"/>
      <c r="D62" s="72"/>
      <c r="E62" s="76"/>
      <c r="F62" s="88"/>
      <c r="G62" s="88"/>
      <c r="H62" s="92"/>
      <c r="I62" s="59"/>
      <c r="J62" s="33">
        <v>43628</v>
      </c>
      <c r="K62" s="30">
        <f t="shared" si="7"/>
        <v>72.25</v>
      </c>
      <c r="L62" s="30">
        <v>25.95</v>
      </c>
      <c r="M62" s="30"/>
      <c r="N62" s="30"/>
    </row>
    <row r="63" spans="1:15" x14ac:dyDescent="0.35">
      <c r="A63" s="58"/>
      <c r="B63" s="87"/>
      <c r="C63" s="87"/>
      <c r="D63" s="72"/>
      <c r="E63" s="76"/>
      <c r="F63" s="88"/>
      <c r="G63" s="88"/>
      <c r="H63" s="92"/>
      <c r="I63" s="59"/>
      <c r="J63" s="33">
        <v>43738</v>
      </c>
      <c r="K63" s="30">
        <f t="shared" si="7"/>
        <v>72.25</v>
      </c>
      <c r="L63" s="30">
        <v>25.95</v>
      </c>
      <c r="M63" s="30"/>
      <c r="N63" s="30"/>
    </row>
    <row r="64" spans="1:15" x14ac:dyDescent="0.35">
      <c r="A64" s="58"/>
      <c r="B64" s="87"/>
      <c r="C64" s="87"/>
      <c r="D64" s="72"/>
      <c r="E64" s="76"/>
      <c r="F64" s="88"/>
      <c r="G64" s="88"/>
      <c r="H64" s="92"/>
      <c r="I64" s="59"/>
      <c r="J64" s="33">
        <v>43810</v>
      </c>
      <c r="K64" s="30">
        <f t="shared" si="7"/>
        <v>72.25</v>
      </c>
      <c r="L64" s="30">
        <v>25.95</v>
      </c>
      <c r="M64" s="30"/>
      <c r="N64" s="30"/>
    </row>
    <row r="65" spans="1:14" x14ac:dyDescent="0.35">
      <c r="A65" s="58"/>
      <c r="B65" s="87"/>
      <c r="C65" s="87"/>
      <c r="D65" s="72"/>
      <c r="E65" s="76"/>
      <c r="F65" s="88"/>
      <c r="G65" s="88"/>
      <c r="H65" s="92"/>
      <c r="I65" s="59"/>
      <c r="J65" s="33">
        <v>43912</v>
      </c>
      <c r="K65" s="30">
        <f t="shared" si="7"/>
        <v>73.14</v>
      </c>
      <c r="L65" s="30">
        <v>25.06</v>
      </c>
      <c r="M65" s="30"/>
      <c r="N65" s="30"/>
    </row>
    <row r="66" spans="1:14" x14ac:dyDescent="0.35">
      <c r="A66" s="58"/>
      <c r="B66" s="87"/>
      <c r="C66" s="87"/>
      <c r="D66" s="72"/>
      <c r="E66" s="76"/>
      <c r="F66" s="88"/>
      <c r="G66" s="88"/>
      <c r="H66" s="92"/>
      <c r="I66" s="59"/>
      <c r="J66" s="33">
        <v>44009</v>
      </c>
      <c r="K66" s="30">
        <f t="shared" si="7"/>
        <v>74.12</v>
      </c>
      <c r="L66" s="30">
        <v>24.08</v>
      </c>
      <c r="M66" s="30"/>
      <c r="N66" s="30"/>
    </row>
    <row r="67" spans="1:14" x14ac:dyDescent="0.35">
      <c r="A67" s="58"/>
      <c r="B67" s="87"/>
      <c r="C67" s="87"/>
      <c r="D67" s="72"/>
      <c r="E67" s="76"/>
      <c r="F67" s="88"/>
      <c r="G67" s="88"/>
      <c r="H67" s="92"/>
      <c r="I67" s="59"/>
      <c r="J67" s="33">
        <v>44185</v>
      </c>
      <c r="K67" s="30">
        <f t="shared" si="7"/>
        <v>72.48</v>
      </c>
      <c r="L67" s="30">
        <v>25.72</v>
      </c>
      <c r="M67" s="30"/>
      <c r="N67" s="30"/>
    </row>
    <row r="68" spans="1:14" x14ac:dyDescent="0.35">
      <c r="A68" s="58"/>
      <c r="B68" s="87"/>
      <c r="C68" s="87"/>
      <c r="D68" s="72"/>
      <c r="E68" s="76"/>
      <c r="F68" s="88"/>
      <c r="G68" s="88"/>
      <c r="H68" s="92"/>
      <c r="I68" s="59"/>
      <c r="J68" s="33">
        <v>44390</v>
      </c>
      <c r="K68" s="30">
        <f t="shared" si="7"/>
        <v>70.73</v>
      </c>
      <c r="L68" s="30">
        <v>27.47</v>
      </c>
      <c r="M68" s="30"/>
      <c r="N68" s="30"/>
    </row>
    <row r="69" spans="1:14" x14ac:dyDescent="0.35">
      <c r="A69" s="58"/>
      <c r="B69" s="87"/>
      <c r="C69" s="87"/>
      <c r="D69" s="72"/>
      <c r="E69" s="77"/>
      <c r="F69" s="62"/>
      <c r="G69" s="62"/>
      <c r="H69" s="80"/>
      <c r="I69" s="63"/>
      <c r="J69" s="46">
        <v>44534</v>
      </c>
      <c r="K69" s="35">
        <f t="shared" si="7"/>
        <v>72.67</v>
      </c>
      <c r="L69" s="35">
        <v>25.53</v>
      </c>
      <c r="M69" s="35"/>
      <c r="N69" s="35"/>
    </row>
    <row r="70" spans="1:14" x14ac:dyDescent="0.35">
      <c r="A70" s="58"/>
      <c r="B70" s="87"/>
      <c r="C70" s="87"/>
      <c r="D70" s="72"/>
      <c r="E70" s="75" t="s">
        <v>19</v>
      </c>
      <c r="F70" s="56">
        <f>'[1]EIM_GW-Level&amp;PCB_Data_only'!I10</f>
        <v>47.658951000938998</v>
      </c>
      <c r="G70" s="56">
        <f>'[1]EIM_GW-Level&amp;PCB_Data_only'!J10</f>
        <v>-117.385554</v>
      </c>
      <c r="H70" s="78"/>
      <c r="I70" s="79">
        <f>K70+L70</f>
        <v>97.509999999999991</v>
      </c>
      <c r="J70" s="27">
        <v>43228</v>
      </c>
      <c r="K70" s="51">
        <v>79.459999999999994</v>
      </c>
      <c r="L70" s="28">
        <v>18.05</v>
      </c>
      <c r="M70" s="28"/>
      <c r="N70" s="28"/>
    </row>
    <row r="71" spans="1:14" x14ac:dyDescent="0.35">
      <c r="A71" s="58"/>
      <c r="B71" s="87"/>
      <c r="C71" s="87"/>
      <c r="D71" s="72"/>
      <c r="E71" s="76"/>
      <c r="F71" s="88"/>
      <c r="G71" s="88"/>
      <c r="H71" s="92"/>
      <c r="I71" s="59"/>
      <c r="J71" s="33">
        <v>43543</v>
      </c>
      <c r="K71" s="30">
        <f t="shared" ref="K71:K79" si="8">IF(AND(ISNUMBER(I$70),ISNUMBER(L71)),I$70-L71,"")</f>
        <v>72.27</v>
      </c>
      <c r="L71" s="35">
        <v>25.24</v>
      </c>
      <c r="M71" s="35"/>
      <c r="N71" s="35"/>
    </row>
    <row r="72" spans="1:14" x14ac:dyDescent="0.35">
      <c r="A72" s="58"/>
      <c r="B72" s="87"/>
      <c r="C72" s="87"/>
      <c r="D72" s="72"/>
      <c r="E72" s="76"/>
      <c r="F72" s="88"/>
      <c r="G72" s="88"/>
      <c r="H72" s="92"/>
      <c r="I72" s="59"/>
      <c r="J72" s="33">
        <v>43628</v>
      </c>
      <c r="K72" s="35">
        <f t="shared" si="8"/>
        <v>72.27</v>
      </c>
      <c r="L72" s="35">
        <v>25.24</v>
      </c>
      <c r="M72" s="35"/>
      <c r="N72" s="35"/>
    </row>
    <row r="73" spans="1:14" x14ac:dyDescent="0.35">
      <c r="A73" s="58"/>
      <c r="B73" s="87"/>
      <c r="C73" s="87"/>
      <c r="D73" s="72"/>
      <c r="E73" s="76"/>
      <c r="F73" s="88"/>
      <c r="G73" s="88"/>
      <c r="H73" s="92"/>
      <c r="I73" s="59"/>
      <c r="J73" s="33">
        <v>43738</v>
      </c>
      <c r="K73" s="35">
        <f t="shared" si="8"/>
        <v>72.27</v>
      </c>
      <c r="L73" s="35">
        <v>25.24</v>
      </c>
      <c r="M73" s="35"/>
      <c r="N73" s="35"/>
    </row>
    <row r="74" spans="1:14" x14ac:dyDescent="0.35">
      <c r="A74" s="58"/>
      <c r="B74" s="87"/>
      <c r="C74" s="87"/>
      <c r="D74" s="72"/>
      <c r="E74" s="76"/>
      <c r="F74" s="88"/>
      <c r="G74" s="88"/>
      <c r="H74" s="92"/>
      <c r="I74" s="59"/>
      <c r="J74" s="33">
        <v>43810</v>
      </c>
      <c r="K74" s="35">
        <f t="shared" si="8"/>
        <v>72.27</v>
      </c>
      <c r="L74" s="35">
        <v>25.24</v>
      </c>
      <c r="M74" s="35"/>
      <c r="N74" s="35"/>
    </row>
    <row r="75" spans="1:14" x14ac:dyDescent="0.35">
      <c r="A75" s="58"/>
      <c r="B75" s="87"/>
      <c r="C75" s="87"/>
      <c r="D75" s="72"/>
      <c r="E75" s="76"/>
      <c r="F75" s="88"/>
      <c r="G75" s="88"/>
      <c r="H75" s="92"/>
      <c r="I75" s="59"/>
      <c r="J75" s="33">
        <v>43912</v>
      </c>
      <c r="K75" s="35">
        <f t="shared" si="8"/>
        <v>73.179999999999993</v>
      </c>
      <c r="L75" s="35">
        <v>24.33</v>
      </c>
      <c r="M75" s="35"/>
      <c r="N75" s="35"/>
    </row>
    <row r="76" spans="1:14" x14ac:dyDescent="0.35">
      <c r="A76" s="58"/>
      <c r="B76" s="87"/>
      <c r="C76" s="87"/>
      <c r="D76" s="72"/>
      <c r="E76" s="76"/>
      <c r="F76" s="88"/>
      <c r="G76" s="88"/>
      <c r="H76" s="92"/>
      <c r="I76" s="59"/>
      <c r="J76" s="33">
        <v>44009</v>
      </c>
      <c r="K76" s="35">
        <f t="shared" si="8"/>
        <v>74.149999999999991</v>
      </c>
      <c r="L76" s="35">
        <v>23.36</v>
      </c>
      <c r="M76" s="35"/>
      <c r="N76" s="35"/>
    </row>
    <row r="77" spans="1:14" x14ac:dyDescent="0.35">
      <c r="A77" s="58"/>
      <c r="B77" s="87"/>
      <c r="C77" s="87"/>
      <c r="D77" s="72"/>
      <c r="E77" s="76"/>
      <c r="F77" s="88"/>
      <c r="G77" s="88"/>
      <c r="H77" s="92"/>
      <c r="I77" s="59"/>
      <c r="J77" s="33">
        <v>44185</v>
      </c>
      <c r="K77" s="35">
        <f t="shared" si="8"/>
        <v>72.499999999999986</v>
      </c>
      <c r="L77" s="35">
        <v>25.01</v>
      </c>
      <c r="M77" s="35"/>
      <c r="N77" s="35"/>
    </row>
    <row r="78" spans="1:14" x14ac:dyDescent="0.35">
      <c r="A78" s="58"/>
      <c r="B78" s="87"/>
      <c r="C78" s="87"/>
      <c r="D78" s="72"/>
      <c r="E78" s="76"/>
      <c r="F78" s="88"/>
      <c r="G78" s="88"/>
      <c r="H78" s="92"/>
      <c r="I78" s="59"/>
      <c r="J78" s="33">
        <v>44390</v>
      </c>
      <c r="K78" s="35">
        <f t="shared" si="8"/>
        <v>70.779999999999987</v>
      </c>
      <c r="L78" s="35">
        <v>26.73</v>
      </c>
      <c r="M78" s="35"/>
      <c r="N78" s="35"/>
    </row>
    <row r="79" spans="1:14" x14ac:dyDescent="0.35">
      <c r="A79" s="58"/>
      <c r="B79" s="87"/>
      <c r="C79" s="87"/>
      <c r="D79" s="72"/>
      <c r="E79" s="77"/>
      <c r="F79" s="62"/>
      <c r="G79" s="62"/>
      <c r="H79" s="80"/>
      <c r="I79" s="63"/>
      <c r="J79" s="46">
        <v>44534</v>
      </c>
      <c r="K79" s="35">
        <f t="shared" si="8"/>
        <v>72.679999999999993</v>
      </c>
      <c r="L79" s="35">
        <v>24.83</v>
      </c>
      <c r="M79" s="35"/>
      <c r="N79" s="35"/>
    </row>
    <row r="80" spans="1:14" x14ac:dyDescent="0.35">
      <c r="A80" s="58"/>
      <c r="B80" s="87"/>
      <c r="C80" s="87"/>
      <c r="D80" s="72"/>
      <c r="E80" s="75" t="s">
        <v>20</v>
      </c>
      <c r="F80" s="56">
        <v>47.658940000938998</v>
      </c>
      <c r="G80" s="56">
        <v>-117.385147</v>
      </c>
      <c r="H80" s="78"/>
      <c r="I80" s="79">
        <f>K80+L80</f>
        <v>97.9</v>
      </c>
      <c r="J80" s="27">
        <v>43228</v>
      </c>
      <c r="K80" s="51">
        <v>79.44</v>
      </c>
      <c r="L80" s="28">
        <v>18.46</v>
      </c>
      <c r="M80" s="28"/>
      <c r="N80" s="28"/>
    </row>
    <row r="81" spans="1:16" x14ac:dyDescent="0.35">
      <c r="A81" s="58"/>
      <c r="B81" s="87"/>
      <c r="C81" s="87"/>
      <c r="D81" s="72"/>
      <c r="E81" s="76"/>
      <c r="F81" s="88"/>
      <c r="G81" s="88"/>
      <c r="H81" s="92"/>
      <c r="I81" s="59"/>
      <c r="J81" s="29">
        <v>43543</v>
      </c>
      <c r="K81" s="30">
        <f t="shared" ref="K81:K89" si="9">IF(AND(ISNUMBER(I$80),ISNUMBER(L81)),I$80-L81,"")</f>
        <v>72.23</v>
      </c>
      <c r="L81" s="30">
        <v>25.67</v>
      </c>
      <c r="M81" s="30"/>
      <c r="N81" s="30"/>
    </row>
    <row r="82" spans="1:16" x14ac:dyDescent="0.35">
      <c r="A82" s="58"/>
      <c r="B82" s="87"/>
      <c r="C82" s="87"/>
      <c r="D82" s="72"/>
      <c r="E82" s="76"/>
      <c r="F82" s="88"/>
      <c r="G82" s="88"/>
      <c r="H82" s="92"/>
      <c r="I82" s="59"/>
      <c r="J82" s="29">
        <v>43628</v>
      </c>
      <c r="K82" s="30">
        <f t="shared" si="9"/>
        <v>72.23</v>
      </c>
      <c r="L82" s="30">
        <v>25.67</v>
      </c>
      <c r="M82" s="30"/>
      <c r="N82" s="30"/>
    </row>
    <row r="83" spans="1:16" x14ac:dyDescent="0.35">
      <c r="A83" s="58"/>
      <c r="B83" s="87"/>
      <c r="C83" s="87"/>
      <c r="D83" s="72"/>
      <c r="E83" s="76"/>
      <c r="F83" s="88"/>
      <c r="G83" s="88"/>
      <c r="H83" s="92"/>
      <c r="I83" s="59"/>
      <c r="J83" s="29">
        <v>43738</v>
      </c>
      <c r="K83" s="30">
        <f t="shared" si="9"/>
        <v>72.23</v>
      </c>
      <c r="L83" s="30">
        <v>25.67</v>
      </c>
      <c r="M83" s="30"/>
      <c r="N83" s="30"/>
    </row>
    <row r="84" spans="1:16" x14ac:dyDescent="0.35">
      <c r="A84" s="58"/>
      <c r="B84" s="87"/>
      <c r="C84" s="87"/>
      <c r="D84" s="72"/>
      <c r="E84" s="76"/>
      <c r="F84" s="88"/>
      <c r="G84" s="88"/>
      <c r="H84" s="92"/>
      <c r="I84" s="59"/>
      <c r="J84" s="33">
        <v>43810</v>
      </c>
      <c r="K84" s="35">
        <f t="shared" si="9"/>
        <v>72.23</v>
      </c>
      <c r="L84" s="35">
        <v>25.67</v>
      </c>
      <c r="M84" s="35"/>
      <c r="N84" s="35"/>
    </row>
    <row r="85" spans="1:16" x14ac:dyDescent="0.35">
      <c r="A85" s="58"/>
      <c r="B85" s="87"/>
      <c r="C85" s="87"/>
      <c r="D85" s="72"/>
      <c r="E85" s="76"/>
      <c r="F85" s="88"/>
      <c r="G85" s="88"/>
      <c r="H85" s="92"/>
      <c r="I85" s="59"/>
      <c r="J85" s="33">
        <v>43912</v>
      </c>
      <c r="K85" s="35">
        <f t="shared" si="9"/>
        <v>73.12</v>
      </c>
      <c r="L85" s="35">
        <v>24.78</v>
      </c>
      <c r="M85" s="35"/>
      <c r="N85" s="35"/>
    </row>
    <row r="86" spans="1:16" x14ac:dyDescent="0.35">
      <c r="A86" s="58"/>
      <c r="B86" s="87"/>
      <c r="C86" s="87"/>
      <c r="D86" s="72"/>
      <c r="E86" s="76"/>
      <c r="F86" s="88"/>
      <c r="G86" s="88"/>
      <c r="H86" s="92"/>
      <c r="I86" s="59"/>
      <c r="J86" s="33">
        <v>44009</v>
      </c>
      <c r="K86" s="35">
        <f t="shared" si="9"/>
        <v>74.080000000000013</v>
      </c>
      <c r="L86" s="35">
        <v>23.82</v>
      </c>
      <c r="M86" s="35"/>
      <c r="N86" s="35"/>
    </row>
    <row r="87" spans="1:16" x14ac:dyDescent="0.35">
      <c r="A87" s="58"/>
      <c r="B87" s="87"/>
      <c r="C87" s="87"/>
      <c r="D87" s="72"/>
      <c r="E87" s="76"/>
      <c r="F87" s="88"/>
      <c r="G87" s="88"/>
      <c r="H87" s="92"/>
      <c r="I87" s="59"/>
      <c r="J87" s="33">
        <v>44185</v>
      </c>
      <c r="K87" s="35">
        <f t="shared" si="9"/>
        <v>72.430000000000007</v>
      </c>
      <c r="L87" s="35">
        <v>25.47</v>
      </c>
      <c r="M87" s="35"/>
      <c r="N87" s="35"/>
    </row>
    <row r="88" spans="1:16" x14ac:dyDescent="0.35">
      <c r="A88" s="58"/>
      <c r="B88" s="87"/>
      <c r="C88" s="87"/>
      <c r="D88" s="72"/>
      <c r="E88" s="76"/>
      <c r="F88" s="88"/>
      <c r="G88" s="88"/>
      <c r="H88" s="92"/>
      <c r="I88" s="59"/>
      <c r="J88" s="33">
        <v>44390</v>
      </c>
      <c r="K88" s="35">
        <f t="shared" si="9"/>
        <v>70.69</v>
      </c>
      <c r="L88" s="35">
        <v>27.21</v>
      </c>
      <c r="M88" s="35"/>
      <c r="N88" s="35"/>
    </row>
    <row r="89" spans="1:16" x14ac:dyDescent="0.35">
      <c r="A89" s="61"/>
      <c r="B89" s="73"/>
      <c r="C89" s="73"/>
      <c r="D89" s="74"/>
      <c r="E89" s="77"/>
      <c r="F89" s="62"/>
      <c r="G89" s="62"/>
      <c r="H89" s="80"/>
      <c r="I89" s="63"/>
      <c r="J89" s="46">
        <v>44534</v>
      </c>
      <c r="K89" s="32">
        <f t="shared" si="9"/>
        <v>72.62</v>
      </c>
      <c r="L89" s="32">
        <v>25.28</v>
      </c>
      <c r="M89" s="32"/>
      <c r="N89" s="32"/>
    </row>
    <row r="90" spans="1:16" ht="15.5" x14ac:dyDescent="0.35">
      <c r="A90" s="55" t="s">
        <v>62</v>
      </c>
      <c r="B90" s="83" t="s">
        <v>63</v>
      </c>
      <c r="C90" s="84">
        <v>8773</v>
      </c>
      <c r="D90" s="85">
        <v>15185</v>
      </c>
      <c r="E90" s="75" t="s">
        <v>64</v>
      </c>
      <c r="F90" s="56">
        <f>'[1]EIM_GW-Level&amp;PCB_Data_only'!I12</f>
        <v>47.659134380946703</v>
      </c>
      <c r="G90" s="56">
        <f>'[1]EIM_GW-Level&amp;PCB_Data_only'!J12</f>
        <v>-117.39407149845999</v>
      </c>
      <c r="H90" s="78">
        <v>1886.67</v>
      </c>
      <c r="I90" s="57">
        <v>1886.48</v>
      </c>
      <c r="J90" s="27">
        <v>43851</v>
      </c>
      <c r="K90" s="34">
        <f>IF(AND(ISNUMBER(I$90),ISNUMBER(L90)),I$90-L90,"")</f>
        <v>1870.4</v>
      </c>
      <c r="L90" s="34">
        <v>16.079999999999998</v>
      </c>
      <c r="M90" s="34">
        <v>41.6</v>
      </c>
      <c r="N90" s="34" t="s">
        <v>65</v>
      </c>
    </row>
    <row r="91" spans="1:16" x14ac:dyDescent="0.35">
      <c r="A91" s="58"/>
      <c r="B91" s="87"/>
      <c r="C91" s="88"/>
      <c r="D91" s="59"/>
      <c r="E91" s="77"/>
      <c r="F91" s="62"/>
      <c r="G91" s="62"/>
      <c r="H91" s="80"/>
      <c r="I91" s="63"/>
      <c r="J91" s="31">
        <v>44032</v>
      </c>
      <c r="K91" s="32"/>
      <c r="L91" s="32" t="s">
        <v>30</v>
      </c>
      <c r="M91" s="32"/>
      <c r="N91" s="32"/>
    </row>
    <row r="92" spans="1:16" x14ac:dyDescent="0.35">
      <c r="A92" s="60" t="s">
        <v>79</v>
      </c>
      <c r="B92" s="87"/>
      <c r="C92" s="87"/>
      <c r="D92" s="72"/>
      <c r="E92" s="75" t="s">
        <v>66</v>
      </c>
      <c r="F92" s="56">
        <f>'[1]EIM_GW-Level&amp;PCB_Data_only'!I13</f>
        <v>47.6591417178564</v>
      </c>
      <c r="G92" s="56">
        <f>'[1]EIM_GW-Level&amp;PCB_Data_only'!J13</f>
        <v>-117.394040290503</v>
      </c>
      <c r="H92" s="78">
        <v>1887.26</v>
      </c>
      <c r="I92" s="57">
        <v>1886.88</v>
      </c>
      <c r="J92" s="33">
        <v>43851</v>
      </c>
      <c r="K92" s="47">
        <f>IF(AND(ISNUMBER(I$92),ISNUMBER(L92)),I$90-L92,"")</f>
        <v>1870.07</v>
      </c>
      <c r="L92" s="34">
        <v>16.41</v>
      </c>
      <c r="M92" s="34">
        <v>97.7</v>
      </c>
      <c r="N92" s="34" t="s">
        <v>67</v>
      </c>
    </row>
    <row r="93" spans="1:16" x14ac:dyDescent="0.35">
      <c r="A93" s="91" t="s">
        <v>86</v>
      </c>
      <c r="B93" s="87"/>
      <c r="C93" s="87"/>
      <c r="D93" s="72"/>
      <c r="E93" s="77"/>
      <c r="F93" s="62"/>
      <c r="G93" s="62"/>
      <c r="H93" s="80"/>
      <c r="I93" s="63"/>
      <c r="J93" s="31">
        <v>44032</v>
      </c>
      <c r="K93" s="32"/>
      <c r="L93" s="32" t="s">
        <v>30</v>
      </c>
      <c r="M93" s="32"/>
      <c r="N93" s="32"/>
    </row>
    <row r="94" spans="1:16" x14ac:dyDescent="0.35">
      <c r="A94" s="58" t="s">
        <v>87</v>
      </c>
      <c r="B94" s="87"/>
      <c r="C94" s="87"/>
      <c r="D94" s="72"/>
      <c r="E94" s="75" t="s">
        <v>68</v>
      </c>
      <c r="F94" s="56">
        <f>'[1]EIM_GW-Level&amp;PCB_Data_only'!I14</f>
        <v>47.659143825454002</v>
      </c>
      <c r="G94" s="56">
        <f>'[1]EIM_GW-Level&amp;PCB_Data_only'!J14</f>
        <v>-117.39412230561101</v>
      </c>
      <c r="H94" s="78">
        <v>1886.35</v>
      </c>
      <c r="I94" s="57">
        <v>1886.16</v>
      </c>
      <c r="J94" s="33">
        <v>43851</v>
      </c>
      <c r="K94" s="34">
        <f>IF(AND(ISNUMBER(I$94),ISNUMBER(L94)),I$94-L94,"")</f>
        <v>1870.45</v>
      </c>
      <c r="L94" s="34">
        <v>15.71</v>
      </c>
      <c r="M94" s="34">
        <v>21.1</v>
      </c>
      <c r="N94" s="34" t="str">
        <f>"10-20"</f>
        <v>10-20</v>
      </c>
    </row>
    <row r="95" spans="1:16" x14ac:dyDescent="0.35">
      <c r="A95" s="58"/>
      <c r="B95" s="87"/>
      <c r="C95" s="87"/>
      <c r="D95" s="72"/>
      <c r="E95" s="77"/>
      <c r="F95" s="62"/>
      <c r="G95" s="62"/>
      <c r="H95" s="80"/>
      <c r="I95" s="63"/>
      <c r="J95" s="31">
        <v>44032</v>
      </c>
      <c r="K95" s="32">
        <f>IF(AND(ISNUMBER(I$94),ISNUMBER(L95)),I$94-L95,"")</f>
        <v>1870.16</v>
      </c>
      <c r="L95" s="32">
        <v>16</v>
      </c>
      <c r="M95" s="32"/>
      <c r="N95" s="32"/>
    </row>
    <row r="96" spans="1:16" x14ac:dyDescent="0.35">
      <c r="A96" s="58" t="s">
        <v>78</v>
      </c>
      <c r="B96" s="87"/>
      <c r="C96" s="87"/>
      <c r="D96" s="72"/>
      <c r="E96" s="75" t="s">
        <v>69</v>
      </c>
      <c r="F96" s="56">
        <f>'[1]EIM_GW-Level&amp;PCB_Data_only'!I15</f>
        <v>47.659286438564202</v>
      </c>
      <c r="G96" s="56">
        <f>'[1]EIM_GW-Level&amp;PCB_Data_only'!J15</f>
        <v>-117.39191958615299</v>
      </c>
      <c r="H96" s="78">
        <v>1889.56</v>
      </c>
      <c r="I96" s="57">
        <v>1889.23</v>
      </c>
      <c r="J96" s="33">
        <v>43851</v>
      </c>
      <c r="K96" s="34">
        <f>IF(AND(ISNUMBER(I$96),ISNUMBER(L96)),I$96-L96,"")</f>
        <v>1870.47</v>
      </c>
      <c r="L96" s="34">
        <v>18.760000000000002</v>
      </c>
      <c r="M96" s="34">
        <v>26.9</v>
      </c>
      <c r="N96" s="34" t="s">
        <v>70</v>
      </c>
      <c r="P96" s="94"/>
    </row>
    <row r="97" spans="1:16" x14ac:dyDescent="0.35">
      <c r="A97" s="58"/>
      <c r="B97" s="87"/>
      <c r="C97" s="87"/>
      <c r="D97" s="72"/>
      <c r="E97" s="77"/>
      <c r="F97" s="62"/>
      <c r="G97" s="62"/>
      <c r="H97" s="80"/>
      <c r="I97" s="63"/>
      <c r="J97" s="31">
        <v>44032</v>
      </c>
      <c r="K97" s="32">
        <f>IF(AND(ISNUMBER(I$96),ISNUMBER(L97)),I$96-L97,"")</f>
        <v>1870.13</v>
      </c>
      <c r="L97" s="32">
        <v>19.100000000000001</v>
      </c>
      <c r="M97" s="32"/>
      <c r="N97" s="32"/>
      <c r="P97" s="94"/>
    </row>
    <row r="98" spans="1:16" x14ac:dyDescent="0.35">
      <c r="A98" s="58"/>
      <c r="B98" s="87"/>
      <c r="C98" s="87"/>
      <c r="D98" s="72"/>
      <c r="E98" s="75" t="s">
        <v>71</v>
      </c>
      <c r="F98" s="56">
        <f>'[1]EIM_GW-Level&amp;PCB_Data_only'!I16</f>
        <v>47.659988776462498</v>
      </c>
      <c r="G98" s="56">
        <f>'[1]EIM_GW-Level&amp;PCB_Data_only'!J16</f>
        <v>-117.39306472200001</v>
      </c>
      <c r="H98" s="78">
        <v>1888.75</v>
      </c>
      <c r="I98" s="81">
        <v>1888.5</v>
      </c>
      <c r="J98" s="33">
        <v>43851</v>
      </c>
      <c r="K98" s="34">
        <f>IF(AND(ISNUMBER(I$98),ISNUMBER(L98)),I$98-L98,"")</f>
        <v>1870.38</v>
      </c>
      <c r="L98" s="34">
        <v>18.12</v>
      </c>
      <c r="M98" s="34">
        <v>25</v>
      </c>
      <c r="N98" s="34" t="s">
        <v>21</v>
      </c>
    </row>
    <row r="99" spans="1:16" x14ac:dyDescent="0.35">
      <c r="A99" s="58"/>
      <c r="B99" s="87"/>
      <c r="C99" s="87"/>
      <c r="D99" s="72"/>
      <c r="E99" s="77"/>
      <c r="F99" s="62"/>
      <c r="G99" s="62"/>
      <c r="H99" s="80"/>
      <c r="I99" s="82"/>
      <c r="J99" s="31">
        <v>44032</v>
      </c>
      <c r="K99" s="32">
        <f>IF(AND(ISNUMBER(I$98),ISNUMBER(L99)),I$98-L99,"")</f>
        <v>1870.09</v>
      </c>
      <c r="L99" s="32">
        <v>18.41</v>
      </c>
      <c r="M99" s="32"/>
      <c r="N99" s="32"/>
      <c r="P99" s="93"/>
    </row>
    <row r="100" spans="1:16" x14ac:dyDescent="0.35">
      <c r="A100" s="58"/>
      <c r="B100" s="87"/>
      <c r="C100" s="87"/>
      <c r="D100" s="72"/>
      <c r="E100" s="75" t="s">
        <v>72</v>
      </c>
      <c r="F100" s="56">
        <f>'[1]EIM_GW-Level&amp;PCB_Data_only'!I17</f>
        <v>47.659670145640497</v>
      </c>
      <c r="G100" s="56">
        <f>'[1]EIM_GW-Level&amp;PCB_Data_only'!J17</f>
        <v>-117.39349387608399</v>
      </c>
      <c r="H100" s="78">
        <v>1887.07</v>
      </c>
      <c r="I100" s="57">
        <v>1886.67</v>
      </c>
      <c r="J100" s="33">
        <v>43851</v>
      </c>
      <c r="K100" s="34">
        <f>IF(AND(ISNUMBER(I$100),ISNUMBER(L100)),I$100-L100,"")</f>
        <v>1870.3700000000001</v>
      </c>
      <c r="L100" s="34">
        <v>16.3</v>
      </c>
      <c r="M100" s="34">
        <v>24.8</v>
      </c>
      <c r="N100" s="34" t="s">
        <v>21</v>
      </c>
    </row>
    <row r="101" spans="1:16" x14ac:dyDescent="0.35">
      <c r="A101" s="61"/>
      <c r="B101" s="73"/>
      <c r="C101" s="73"/>
      <c r="D101" s="74"/>
      <c r="E101" s="77"/>
      <c r="F101" s="62"/>
      <c r="G101" s="62"/>
      <c r="H101" s="80"/>
      <c r="I101" s="63"/>
      <c r="J101" s="31">
        <v>44032</v>
      </c>
      <c r="K101" s="32">
        <f>IF(AND(ISNUMBER(I$100),ISNUMBER(L101)),I$100-L101,"")</f>
        <v>1870.0800000000002</v>
      </c>
      <c r="L101" s="32">
        <v>16.59</v>
      </c>
      <c r="M101" s="32"/>
      <c r="N101" s="32"/>
    </row>
    <row r="102" spans="1:16" x14ac:dyDescent="0.35">
      <c r="A102" s="86" t="s">
        <v>52</v>
      </c>
      <c r="B102" s="83" t="s">
        <v>53</v>
      </c>
      <c r="C102" s="84">
        <v>22442438</v>
      </c>
      <c r="D102" s="85">
        <v>8317</v>
      </c>
      <c r="E102" s="75" t="s">
        <v>54</v>
      </c>
      <c r="F102" s="56"/>
      <c r="G102" s="56"/>
      <c r="H102" s="78">
        <v>1880.31</v>
      </c>
      <c r="I102" s="57">
        <f>1860.08+19.97</f>
        <v>1880.05</v>
      </c>
      <c r="J102" s="33">
        <v>43707</v>
      </c>
      <c r="K102" s="34">
        <f t="shared" ref="K102:K113" si="10">IF(AND(ISNUMBER(I$102),ISNUMBER(L102)),I$102-L102,"")</f>
        <v>1860.08</v>
      </c>
      <c r="L102" s="34">
        <v>19.97</v>
      </c>
      <c r="M102" s="34"/>
      <c r="N102" s="34"/>
    </row>
    <row r="103" spans="1:16" x14ac:dyDescent="0.35">
      <c r="A103" s="96" t="s">
        <v>91</v>
      </c>
      <c r="B103" s="87"/>
      <c r="C103" s="88"/>
      <c r="D103" s="59"/>
      <c r="E103" s="76"/>
      <c r="F103" s="88"/>
      <c r="G103" s="88"/>
      <c r="H103" s="92"/>
      <c r="I103" s="59"/>
      <c r="J103" s="33">
        <v>43721</v>
      </c>
      <c r="K103" s="34">
        <f t="shared" si="10"/>
        <v>1859.73</v>
      </c>
      <c r="L103" s="34">
        <v>20.32</v>
      </c>
      <c r="M103" s="34"/>
      <c r="N103" s="34"/>
    </row>
    <row r="104" spans="1:16" x14ac:dyDescent="0.35">
      <c r="A104" s="60"/>
      <c r="B104" s="87"/>
      <c r="C104" s="88"/>
      <c r="D104" s="88"/>
      <c r="E104" s="76"/>
      <c r="F104" s="88"/>
      <c r="G104" s="88"/>
      <c r="H104" s="92"/>
      <c r="I104" s="59"/>
      <c r="J104" s="33">
        <v>43726</v>
      </c>
      <c r="K104" s="47">
        <f t="shared" si="10"/>
        <v>1860.3899999999999</v>
      </c>
      <c r="L104" s="34">
        <v>19.66</v>
      </c>
      <c r="M104" s="34"/>
      <c r="N104" s="34"/>
    </row>
    <row r="105" spans="1:16" x14ac:dyDescent="0.35">
      <c r="A105" s="60" t="s">
        <v>79</v>
      </c>
      <c r="B105" s="88"/>
      <c r="C105" s="88"/>
      <c r="D105" s="88"/>
      <c r="E105" s="76"/>
      <c r="F105" s="88"/>
      <c r="G105" s="88"/>
      <c r="H105" s="92"/>
      <c r="I105" s="59"/>
      <c r="J105" s="33">
        <v>43727</v>
      </c>
      <c r="K105" s="47">
        <f t="shared" si="10"/>
        <v>1860.6299999999999</v>
      </c>
      <c r="L105" s="34">
        <v>19.420000000000002</v>
      </c>
      <c r="M105" s="34"/>
      <c r="N105" s="34"/>
    </row>
    <row r="106" spans="1:16" x14ac:dyDescent="0.35">
      <c r="A106" s="95" t="s">
        <v>89</v>
      </c>
      <c r="B106" s="88"/>
      <c r="C106" s="88"/>
      <c r="D106" s="88"/>
      <c r="E106" s="76"/>
      <c r="F106" s="88"/>
      <c r="G106" s="88"/>
      <c r="H106" s="92"/>
      <c r="I106" s="59"/>
      <c r="J106" s="33">
        <v>43838</v>
      </c>
      <c r="K106" s="47">
        <f t="shared" si="10"/>
        <v>1862.09</v>
      </c>
      <c r="L106" s="34">
        <v>17.96</v>
      </c>
      <c r="M106" s="34"/>
      <c r="N106" s="34"/>
    </row>
    <row r="107" spans="1:16" x14ac:dyDescent="0.35">
      <c r="A107" t="s">
        <v>90</v>
      </c>
      <c r="B107" s="87"/>
      <c r="C107" s="88"/>
      <c r="D107" s="59"/>
      <c r="E107" s="76"/>
      <c r="F107" s="88"/>
      <c r="G107" s="88"/>
      <c r="H107" s="92"/>
      <c r="I107" s="59"/>
      <c r="J107" s="33">
        <v>43873</v>
      </c>
      <c r="K107" s="34" t="str">
        <f t="shared" si="10"/>
        <v/>
      </c>
      <c r="L107" s="34" t="s">
        <v>30</v>
      </c>
      <c r="M107" s="34"/>
      <c r="N107" s="34"/>
    </row>
    <row r="108" spans="1:16" x14ac:dyDescent="0.35">
      <c r="A108" s="58" t="s">
        <v>88</v>
      </c>
      <c r="B108" s="87"/>
      <c r="C108" s="88"/>
      <c r="D108" s="59"/>
      <c r="E108" s="76"/>
      <c r="F108" s="88"/>
      <c r="G108" s="88"/>
      <c r="H108" s="92"/>
      <c r="I108" s="59"/>
      <c r="J108" s="33">
        <v>43885</v>
      </c>
      <c r="K108" s="34">
        <f t="shared" si="10"/>
        <v>1863.58</v>
      </c>
      <c r="L108" s="34">
        <v>16.47</v>
      </c>
      <c r="M108" s="34"/>
      <c r="N108" s="34"/>
      <c r="O108" s="12"/>
    </row>
    <row r="109" spans="1:16" x14ac:dyDescent="0.35">
      <c r="A109" s="58"/>
      <c r="B109" s="87"/>
      <c r="C109" s="88"/>
      <c r="D109" s="59"/>
      <c r="E109" s="76"/>
      <c r="F109" s="88"/>
      <c r="G109" s="88"/>
      <c r="H109" s="92"/>
      <c r="I109" s="59"/>
      <c r="J109" s="33">
        <v>43909</v>
      </c>
      <c r="K109" s="47">
        <f t="shared" si="10"/>
        <v>1862.72</v>
      </c>
      <c r="L109" s="34">
        <v>17.329999999999998</v>
      </c>
      <c r="M109" s="34"/>
      <c r="N109" s="34"/>
      <c r="O109" s="12"/>
    </row>
    <row r="110" spans="1:16" x14ac:dyDescent="0.35">
      <c r="A110" s="58" t="s">
        <v>55</v>
      </c>
      <c r="B110" s="87"/>
      <c r="C110" s="88"/>
      <c r="D110" s="59"/>
      <c r="E110" s="76"/>
      <c r="F110" s="88"/>
      <c r="G110" s="88"/>
      <c r="H110" s="92"/>
      <c r="I110" s="59"/>
      <c r="J110" s="33">
        <v>43987</v>
      </c>
      <c r="K110" s="47">
        <f t="shared" si="10"/>
        <v>1865.83</v>
      </c>
      <c r="L110" s="34">
        <v>14.22</v>
      </c>
      <c r="M110" s="34"/>
      <c r="N110" s="34"/>
      <c r="O110" s="12"/>
    </row>
    <row r="111" spans="1:16" x14ac:dyDescent="0.35">
      <c r="A111" s="58"/>
      <c r="B111" s="87"/>
      <c r="C111" s="88"/>
      <c r="D111" s="59"/>
      <c r="E111" s="76"/>
      <c r="F111" s="88"/>
      <c r="G111" s="88"/>
      <c r="H111" s="92"/>
      <c r="I111" s="59"/>
      <c r="J111" s="33">
        <v>44055</v>
      </c>
      <c r="K111" s="47">
        <f t="shared" si="10"/>
        <v>1860.7</v>
      </c>
      <c r="L111" s="34">
        <v>19.350000000000001</v>
      </c>
      <c r="M111" s="34"/>
      <c r="N111" s="34"/>
      <c r="O111" s="12"/>
    </row>
    <row r="112" spans="1:16" x14ac:dyDescent="0.35">
      <c r="A112" s="58"/>
      <c r="B112" s="87"/>
      <c r="C112" s="88"/>
      <c r="D112" s="59"/>
      <c r="E112" s="76"/>
      <c r="F112" s="88"/>
      <c r="G112" s="88"/>
      <c r="H112" s="92"/>
      <c r="I112" s="59"/>
      <c r="J112" s="33">
        <v>44105</v>
      </c>
      <c r="K112" s="47">
        <f t="shared" si="10"/>
        <v>1860.9099999999999</v>
      </c>
      <c r="L112" s="34">
        <v>19.14</v>
      </c>
      <c r="M112" s="34"/>
      <c r="N112" s="34"/>
      <c r="O112" s="12"/>
    </row>
    <row r="113" spans="1:15" x14ac:dyDescent="0.35">
      <c r="A113" s="58"/>
      <c r="B113" s="87"/>
      <c r="C113" s="88"/>
      <c r="D113" s="59"/>
      <c r="E113" s="77"/>
      <c r="F113" s="62"/>
      <c r="G113" s="62"/>
      <c r="H113" s="80"/>
      <c r="I113" s="63"/>
      <c r="J113" s="31">
        <v>44237</v>
      </c>
      <c r="K113" s="32">
        <f t="shared" si="10"/>
        <v>1863.07</v>
      </c>
      <c r="L113" s="32">
        <v>16.98</v>
      </c>
      <c r="M113" s="32"/>
      <c r="N113" s="32"/>
    </row>
    <row r="114" spans="1:15" x14ac:dyDescent="0.35">
      <c r="A114" s="58"/>
      <c r="B114" s="87"/>
      <c r="C114" s="87"/>
      <c r="D114" s="72"/>
      <c r="E114" s="75" t="s">
        <v>56</v>
      </c>
      <c r="F114" s="56"/>
      <c r="G114" s="56"/>
      <c r="H114" s="78">
        <v>1880.52</v>
      </c>
      <c r="I114" s="57">
        <v>1880.14</v>
      </c>
      <c r="J114" s="33">
        <v>43707</v>
      </c>
      <c r="K114" s="34">
        <f t="shared" ref="K114:K125" si="11">IF(AND(ISNUMBER(I$114),ISNUMBER(L114)),I$114-L114,"")</f>
        <v>1860.0500000000002</v>
      </c>
      <c r="L114" s="34">
        <v>20.09</v>
      </c>
      <c r="M114" s="34"/>
      <c r="N114" s="34"/>
    </row>
    <row r="115" spans="1:15" x14ac:dyDescent="0.35">
      <c r="A115" s="58"/>
      <c r="B115" s="87"/>
      <c r="C115" s="87"/>
      <c r="D115" s="72"/>
      <c r="E115" s="76"/>
      <c r="F115" s="88"/>
      <c r="G115" s="88"/>
      <c r="H115" s="92"/>
      <c r="I115" s="59"/>
      <c r="J115" s="33">
        <v>43721</v>
      </c>
      <c r="K115" s="34">
        <f t="shared" si="11"/>
        <v>1859.5800000000002</v>
      </c>
      <c r="L115" s="34">
        <v>20.56</v>
      </c>
      <c r="M115" s="34"/>
      <c r="N115" s="34"/>
    </row>
    <row r="116" spans="1:15" x14ac:dyDescent="0.35">
      <c r="A116" s="58"/>
      <c r="B116" s="87"/>
      <c r="C116" s="87"/>
      <c r="D116" s="72"/>
      <c r="E116" s="76"/>
      <c r="F116" s="88"/>
      <c r="G116" s="88"/>
      <c r="H116" s="92"/>
      <c r="I116" s="59"/>
      <c r="J116" s="33">
        <v>43726</v>
      </c>
      <c r="K116" s="47">
        <f t="shared" si="11"/>
        <v>1860.5600000000002</v>
      </c>
      <c r="L116" s="34">
        <v>19.579999999999998</v>
      </c>
      <c r="M116" s="34"/>
      <c r="N116" s="34"/>
    </row>
    <row r="117" spans="1:15" x14ac:dyDescent="0.35">
      <c r="A117" s="58"/>
      <c r="B117" s="87"/>
      <c r="C117" s="87"/>
      <c r="D117" s="72"/>
      <c r="E117" s="76"/>
      <c r="F117" s="88"/>
      <c r="G117" s="88"/>
      <c r="H117" s="92"/>
      <c r="I117" s="59"/>
      <c r="J117" s="33">
        <v>43727</v>
      </c>
      <c r="K117" s="47">
        <f t="shared" si="11"/>
        <v>1860.71</v>
      </c>
      <c r="L117" s="34">
        <v>19.43</v>
      </c>
      <c r="M117" s="34"/>
      <c r="N117" s="34"/>
    </row>
    <row r="118" spans="1:15" x14ac:dyDescent="0.35">
      <c r="A118" s="58"/>
      <c r="B118" s="87"/>
      <c r="C118" s="87"/>
      <c r="D118" s="72"/>
      <c r="E118" s="76"/>
      <c r="F118" s="88"/>
      <c r="G118" s="88"/>
      <c r="H118" s="92"/>
      <c r="I118" s="59"/>
      <c r="J118" s="33">
        <v>43838</v>
      </c>
      <c r="K118" s="47">
        <f t="shared" si="11"/>
        <v>1862.0500000000002</v>
      </c>
      <c r="L118" s="34">
        <v>18.09</v>
      </c>
      <c r="M118" s="34"/>
      <c r="N118" s="34"/>
      <c r="O118" s="12"/>
    </row>
    <row r="119" spans="1:15" x14ac:dyDescent="0.35">
      <c r="A119" s="58"/>
      <c r="B119" s="87"/>
      <c r="C119" s="87"/>
      <c r="D119" s="72"/>
      <c r="E119" s="76"/>
      <c r="F119" s="88"/>
      <c r="G119" s="88"/>
      <c r="H119" s="92"/>
      <c r="I119" s="59"/>
      <c r="J119" s="33">
        <v>43873</v>
      </c>
      <c r="K119" s="34" t="str">
        <f t="shared" si="11"/>
        <v/>
      </c>
      <c r="L119" s="34" t="s">
        <v>30</v>
      </c>
      <c r="M119" s="34"/>
      <c r="N119" s="34"/>
      <c r="O119" s="12"/>
    </row>
    <row r="120" spans="1:15" x14ac:dyDescent="0.35">
      <c r="A120" s="58"/>
      <c r="B120" s="87"/>
      <c r="C120" s="87"/>
      <c r="D120" s="72"/>
      <c r="E120" s="76"/>
      <c r="F120" s="88"/>
      <c r="G120" s="88"/>
      <c r="H120" s="92"/>
      <c r="I120" s="59"/>
      <c r="J120" s="33">
        <v>43885</v>
      </c>
      <c r="K120" s="34">
        <f t="shared" si="11"/>
        <v>1863.5300000000002</v>
      </c>
      <c r="L120" s="34">
        <v>16.61</v>
      </c>
      <c r="M120" s="34"/>
      <c r="N120" s="34"/>
      <c r="O120" s="12"/>
    </row>
    <row r="121" spans="1:15" x14ac:dyDescent="0.35">
      <c r="A121" s="58"/>
      <c r="B121" s="87"/>
      <c r="C121" s="87"/>
      <c r="D121" s="72"/>
      <c r="E121" s="76"/>
      <c r="F121" s="88"/>
      <c r="G121" s="88"/>
      <c r="H121" s="92"/>
      <c r="I121" s="59"/>
      <c r="J121" s="33">
        <v>43909</v>
      </c>
      <c r="K121" s="47">
        <f t="shared" si="11"/>
        <v>1862.49</v>
      </c>
      <c r="L121" s="34">
        <v>17.649999999999999</v>
      </c>
      <c r="M121" s="34"/>
      <c r="N121" s="34"/>
      <c r="O121" s="12"/>
    </row>
    <row r="122" spans="1:15" x14ac:dyDescent="0.35">
      <c r="A122" s="58"/>
      <c r="B122" s="87"/>
      <c r="C122" s="87"/>
      <c r="D122" s="72"/>
      <c r="E122" s="76"/>
      <c r="F122" s="88"/>
      <c r="G122" s="88"/>
      <c r="H122" s="92"/>
      <c r="I122" s="59"/>
      <c r="J122" s="33">
        <v>43987</v>
      </c>
      <c r="K122" s="47">
        <f t="shared" si="11"/>
        <v>1865.67</v>
      </c>
      <c r="L122" s="34">
        <v>14.47</v>
      </c>
      <c r="M122" s="34"/>
      <c r="N122" s="34"/>
      <c r="O122" s="12"/>
    </row>
    <row r="123" spans="1:15" x14ac:dyDescent="0.35">
      <c r="A123" s="58"/>
      <c r="B123" s="87"/>
      <c r="C123" s="87"/>
      <c r="D123" s="72"/>
      <c r="E123" s="76"/>
      <c r="F123" s="88"/>
      <c r="G123" s="88"/>
      <c r="H123" s="92"/>
      <c r="I123" s="59"/>
      <c r="J123" s="33">
        <v>44055</v>
      </c>
      <c r="K123" s="47">
        <f t="shared" si="11"/>
        <v>1860.5550000000001</v>
      </c>
      <c r="L123" s="34">
        <v>19.585000000000001</v>
      </c>
      <c r="M123" s="34"/>
      <c r="N123" s="34"/>
      <c r="O123" s="12"/>
    </row>
    <row r="124" spans="1:15" x14ac:dyDescent="0.35">
      <c r="A124" s="58"/>
      <c r="B124" s="87"/>
      <c r="C124" s="87"/>
      <c r="D124" s="72"/>
      <c r="E124" s="76"/>
      <c r="F124" s="88"/>
      <c r="G124" s="88"/>
      <c r="H124" s="92"/>
      <c r="I124" s="59"/>
      <c r="J124" s="33">
        <v>44105</v>
      </c>
      <c r="K124" s="47">
        <f t="shared" si="11"/>
        <v>1860.74</v>
      </c>
      <c r="L124" s="30">
        <v>19.399999999999999</v>
      </c>
      <c r="M124" s="30"/>
      <c r="N124" s="30"/>
      <c r="O124" s="12"/>
    </row>
    <row r="125" spans="1:15" x14ac:dyDescent="0.35">
      <c r="A125" s="58"/>
      <c r="B125" s="87"/>
      <c r="C125" s="87"/>
      <c r="D125" s="72"/>
      <c r="E125" s="77"/>
      <c r="F125" s="62"/>
      <c r="G125" s="62"/>
      <c r="H125" s="80"/>
      <c r="I125" s="63"/>
      <c r="J125" s="31">
        <v>44237</v>
      </c>
      <c r="K125" s="48">
        <f t="shared" si="11"/>
        <v>1863.01</v>
      </c>
      <c r="L125" s="32">
        <v>17.13</v>
      </c>
      <c r="M125" s="32"/>
      <c r="N125" s="32"/>
      <c r="O125" s="12"/>
    </row>
    <row r="126" spans="1:15" x14ac:dyDescent="0.35">
      <c r="A126" s="58"/>
      <c r="B126" s="87"/>
      <c r="C126" s="87"/>
      <c r="D126" s="72"/>
      <c r="E126" s="75" t="s">
        <v>57</v>
      </c>
      <c r="F126" s="56"/>
      <c r="G126" s="56"/>
      <c r="H126" s="78">
        <v>1880.24</v>
      </c>
      <c r="I126" s="57">
        <f>1860.11+19.84</f>
        <v>1879.9499999999998</v>
      </c>
      <c r="J126" s="33">
        <v>43707</v>
      </c>
      <c r="K126" s="34">
        <f t="shared" ref="K126:K137" si="12">IF(AND(ISNUMBER(I$126),ISNUMBER(L126)),I$126-L126,"")</f>
        <v>1860.11</v>
      </c>
      <c r="L126" s="34">
        <v>19.84</v>
      </c>
      <c r="M126" s="34"/>
      <c r="N126" s="34"/>
      <c r="O126" s="12"/>
    </row>
    <row r="127" spans="1:15" x14ac:dyDescent="0.35">
      <c r="A127" s="58"/>
      <c r="B127" s="87"/>
      <c r="C127" s="87"/>
      <c r="D127" s="72"/>
      <c r="E127" s="76"/>
      <c r="F127" s="88"/>
      <c r="G127" s="88"/>
      <c r="H127" s="92"/>
      <c r="I127" s="59"/>
      <c r="J127" s="33">
        <v>43721</v>
      </c>
      <c r="K127" s="34">
        <f t="shared" si="12"/>
        <v>1859.7599999999998</v>
      </c>
      <c r="L127" s="34">
        <v>20.190000000000001</v>
      </c>
      <c r="M127" s="34"/>
      <c r="N127" s="34"/>
    </row>
    <row r="128" spans="1:15" x14ac:dyDescent="0.35">
      <c r="A128" s="58"/>
      <c r="B128" s="87"/>
      <c r="C128" s="87"/>
      <c r="D128" s="72"/>
      <c r="E128" s="76"/>
      <c r="F128" s="88"/>
      <c r="G128" s="88"/>
      <c r="H128" s="92"/>
      <c r="I128" s="59"/>
      <c r="J128" s="33">
        <v>43726</v>
      </c>
      <c r="K128" s="47">
        <f t="shared" si="12"/>
        <v>1860.5399999999997</v>
      </c>
      <c r="L128" s="34">
        <v>19.41</v>
      </c>
      <c r="M128" s="34"/>
      <c r="N128" s="34"/>
      <c r="O128" s="12"/>
    </row>
    <row r="129" spans="1:15" x14ac:dyDescent="0.35">
      <c r="A129" s="58"/>
      <c r="B129" s="87"/>
      <c r="C129" s="87"/>
      <c r="D129" s="72"/>
      <c r="E129" s="76"/>
      <c r="F129" s="88"/>
      <c r="G129" s="88"/>
      <c r="H129" s="92"/>
      <c r="I129" s="59"/>
      <c r="J129" s="33">
        <v>43727</v>
      </c>
      <c r="K129" s="47">
        <f t="shared" si="12"/>
        <v>1860.6899999999998</v>
      </c>
      <c r="L129" s="34">
        <v>19.260000000000002</v>
      </c>
      <c r="M129" s="34"/>
      <c r="N129" s="34"/>
      <c r="O129" s="12"/>
    </row>
    <row r="130" spans="1:15" x14ac:dyDescent="0.35">
      <c r="A130" s="58"/>
      <c r="B130" s="87"/>
      <c r="C130" s="87"/>
      <c r="D130" s="72"/>
      <c r="E130" s="76"/>
      <c r="F130" s="88"/>
      <c r="G130" s="88"/>
      <c r="H130" s="92"/>
      <c r="I130" s="59"/>
      <c r="J130" s="33">
        <v>43838</v>
      </c>
      <c r="K130" s="47">
        <f t="shared" si="12"/>
        <v>1862.11</v>
      </c>
      <c r="L130" s="34">
        <v>17.84</v>
      </c>
      <c r="M130" s="34"/>
      <c r="N130" s="34"/>
      <c r="O130" s="12"/>
    </row>
    <row r="131" spans="1:15" x14ac:dyDescent="0.35">
      <c r="A131" s="58"/>
      <c r="B131" s="87"/>
      <c r="C131" s="87"/>
      <c r="D131" s="72"/>
      <c r="E131" s="76"/>
      <c r="F131" s="88"/>
      <c r="G131" s="88"/>
      <c r="H131" s="92"/>
      <c r="I131" s="59"/>
      <c r="J131" s="33">
        <v>43873</v>
      </c>
      <c r="K131" s="34" t="str">
        <f t="shared" si="12"/>
        <v/>
      </c>
      <c r="L131" s="34" t="s">
        <v>30</v>
      </c>
      <c r="M131" s="34"/>
      <c r="N131" s="34"/>
      <c r="O131" s="12"/>
    </row>
    <row r="132" spans="1:15" x14ac:dyDescent="0.35">
      <c r="A132" s="58"/>
      <c r="B132" s="87"/>
      <c r="C132" s="87"/>
      <c r="D132" s="72"/>
      <c r="E132" s="76"/>
      <c r="F132" s="88"/>
      <c r="G132" s="88"/>
      <c r="H132" s="92"/>
      <c r="I132" s="59"/>
      <c r="J132" s="33">
        <v>43885</v>
      </c>
      <c r="K132" s="34">
        <f t="shared" si="12"/>
        <v>1863.6</v>
      </c>
      <c r="L132" s="34">
        <v>16.350000000000001</v>
      </c>
      <c r="M132" s="34"/>
      <c r="N132" s="34"/>
      <c r="O132" s="12"/>
    </row>
    <row r="133" spans="1:15" x14ac:dyDescent="0.35">
      <c r="A133" s="58"/>
      <c r="B133" s="87"/>
      <c r="C133" s="87"/>
      <c r="D133" s="72"/>
      <c r="E133" s="76"/>
      <c r="F133" s="88"/>
      <c r="G133" s="88"/>
      <c r="H133" s="92"/>
      <c r="I133" s="59"/>
      <c r="J133" s="33">
        <v>43909</v>
      </c>
      <c r="K133" s="47">
        <f t="shared" si="12"/>
        <v>1862.6999999999998</v>
      </c>
      <c r="L133" s="34">
        <v>17.25</v>
      </c>
      <c r="M133" s="34"/>
      <c r="N133" s="34"/>
      <c r="O133" s="12"/>
    </row>
    <row r="134" spans="1:15" x14ac:dyDescent="0.35">
      <c r="A134" s="58"/>
      <c r="B134" s="87"/>
      <c r="C134" s="87"/>
      <c r="D134" s="72"/>
      <c r="E134" s="76"/>
      <c r="F134" s="88"/>
      <c r="G134" s="88"/>
      <c r="H134" s="92"/>
      <c r="I134" s="59"/>
      <c r="J134" s="33">
        <v>43987</v>
      </c>
      <c r="K134" s="47">
        <f t="shared" si="12"/>
        <v>1865.83</v>
      </c>
      <c r="L134" s="34">
        <v>14.12</v>
      </c>
      <c r="M134" s="34"/>
      <c r="N134" s="34"/>
      <c r="O134" s="12"/>
    </row>
    <row r="135" spans="1:15" x14ac:dyDescent="0.35">
      <c r="A135" s="58"/>
      <c r="B135" s="87"/>
      <c r="C135" s="87"/>
      <c r="D135" s="72"/>
      <c r="E135" s="76"/>
      <c r="F135" s="88"/>
      <c r="G135" s="88"/>
      <c r="H135" s="92"/>
      <c r="I135" s="59"/>
      <c r="J135" s="33">
        <v>44055</v>
      </c>
      <c r="K135" s="47">
        <f t="shared" si="12"/>
        <v>1860.7099999999998</v>
      </c>
      <c r="L135" s="34">
        <v>19.239999999999998</v>
      </c>
      <c r="M135" s="34"/>
      <c r="N135" s="34"/>
      <c r="O135" s="12"/>
    </row>
    <row r="136" spans="1:15" x14ac:dyDescent="0.35">
      <c r="A136" s="58"/>
      <c r="B136" s="87"/>
      <c r="C136" s="87"/>
      <c r="D136" s="72"/>
      <c r="E136" s="76"/>
      <c r="F136" s="88"/>
      <c r="G136" s="88"/>
      <c r="H136" s="92"/>
      <c r="I136" s="59"/>
      <c r="J136" s="33">
        <v>44105</v>
      </c>
      <c r="K136" s="49">
        <f t="shared" si="12"/>
        <v>1860.8799999999999</v>
      </c>
      <c r="L136" s="30">
        <v>19.07</v>
      </c>
      <c r="M136" s="30"/>
      <c r="N136" s="30"/>
      <c r="O136" s="12"/>
    </row>
    <row r="137" spans="1:15" x14ac:dyDescent="0.35">
      <c r="A137" s="58"/>
      <c r="B137" s="87"/>
      <c r="C137" s="87"/>
      <c r="D137" s="72"/>
      <c r="E137" s="77"/>
      <c r="F137" s="62"/>
      <c r="G137" s="62"/>
      <c r="H137" s="80"/>
      <c r="I137" s="63"/>
      <c r="J137" s="31">
        <v>44237</v>
      </c>
      <c r="K137" s="32">
        <f t="shared" si="12"/>
        <v>1863.09</v>
      </c>
      <c r="L137" s="32">
        <v>16.86</v>
      </c>
      <c r="M137" s="32"/>
      <c r="N137" s="32"/>
    </row>
    <row r="138" spans="1:15" x14ac:dyDescent="0.35">
      <c r="A138" s="58"/>
      <c r="B138" s="87"/>
      <c r="C138" s="87"/>
      <c r="D138" s="72"/>
      <c r="E138" s="75" t="s">
        <v>58</v>
      </c>
      <c r="F138" s="56"/>
      <c r="G138" s="56"/>
      <c r="H138" s="78">
        <v>1905.05</v>
      </c>
      <c r="I138" s="57">
        <f>1863.77+41.01</f>
        <v>1904.78</v>
      </c>
      <c r="J138" s="33">
        <v>43873</v>
      </c>
      <c r="K138" s="34">
        <f t="shared" ref="K138:K144" si="13">IF(AND(ISNUMBER(I$138),ISNUMBER(L138)),I$138-L138,"")</f>
        <v>1863.77</v>
      </c>
      <c r="L138" s="34">
        <v>41.01</v>
      </c>
      <c r="M138" s="34"/>
      <c r="N138" s="34"/>
      <c r="O138" s="12"/>
    </row>
    <row r="139" spans="1:15" x14ac:dyDescent="0.35">
      <c r="A139" s="58"/>
      <c r="B139" s="87"/>
      <c r="C139" s="87"/>
      <c r="D139" s="72"/>
      <c r="E139" s="76"/>
      <c r="F139" s="88"/>
      <c r="G139" s="88"/>
      <c r="H139" s="92"/>
      <c r="I139" s="59"/>
      <c r="J139" s="33">
        <v>43885</v>
      </c>
      <c r="K139" s="34">
        <f t="shared" si="13"/>
        <v>1863.45</v>
      </c>
      <c r="L139" s="34">
        <v>41.33</v>
      </c>
      <c r="M139" s="34"/>
      <c r="N139" s="34"/>
      <c r="O139" s="12"/>
    </row>
    <row r="140" spans="1:15" x14ac:dyDescent="0.35">
      <c r="A140" s="58"/>
      <c r="B140" s="87"/>
      <c r="C140" s="87"/>
      <c r="D140" s="72"/>
      <c r="E140" s="76"/>
      <c r="F140" s="88"/>
      <c r="G140" s="88"/>
      <c r="H140" s="92"/>
      <c r="I140" s="59"/>
      <c r="J140" s="33">
        <v>43909</v>
      </c>
      <c r="K140" s="47">
        <f t="shared" si="13"/>
        <v>1862.56</v>
      </c>
      <c r="L140" s="34">
        <v>42.22</v>
      </c>
      <c r="M140" s="34"/>
      <c r="N140" s="34"/>
      <c r="O140" s="12"/>
    </row>
    <row r="141" spans="1:15" x14ac:dyDescent="0.35">
      <c r="A141" s="58"/>
      <c r="B141" s="87"/>
      <c r="C141" s="87"/>
      <c r="D141" s="72"/>
      <c r="E141" s="76"/>
      <c r="F141" s="88"/>
      <c r="G141" s="88"/>
      <c r="H141" s="92"/>
      <c r="I141" s="59"/>
      <c r="J141" s="33">
        <v>43987</v>
      </c>
      <c r="K141" s="47">
        <f t="shared" si="13"/>
        <v>1865.69</v>
      </c>
      <c r="L141" s="34">
        <v>39.090000000000003</v>
      </c>
      <c r="M141" s="34"/>
      <c r="N141" s="34"/>
      <c r="O141" s="12"/>
    </row>
    <row r="142" spans="1:15" x14ac:dyDescent="0.35">
      <c r="A142" s="58"/>
      <c r="B142" s="87"/>
      <c r="C142" s="87"/>
      <c r="D142" s="72"/>
      <c r="E142" s="76"/>
      <c r="F142" s="88"/>
      <c r="G142" s="88"/>
      <c r="H142" s="92"/>
      <c r="I142" s="59"/>
      <c r="J142" s="33">
        <v>44055</v>
      </c>
      <c r="K142" s="47">
        <f t="shared" si="13"/>
        <v>1860.53</v>
      </c>
      <c r="L142" s="34">
        <v>44.25</v>
      </c>
      <c r="M142" s="34"/>
      <c r="N142" s="34"/>
      <c r="O142" s="12"/>
    </row>
    <row r="143" spans="1:15" x14ac:dyDescent="0.35">
      <c r="A143" s="58"/>
      <c r="B143" s="87"/>
      <c r="C143" s="87"/>
      <c r="D143" s="72"/>
      <c r="E143" s="76"/>
      <c r="F143" s="88"/>
      <c r="G143" s="88"/>
      <c r="H143" s="92"/>
      <c r="I143" s="59"/>
      <c r="J143" s="33">
        <v>44105</v>
      </c>
      <c r="K143" s="47">
        <f t="shared" si="13"/>
        <v>1860.81</v>
      </c>
      <c r="L143" s="34">
        <v>43.97</v>
      </c>
      <c r="M143" s="34"/>
      <c r="N143" s="34"/>
      <c r="O143" s="12"/>
    </row>
    <row r="144" spans="1:15" x14ac:dyDescent="0.35">
      <c r="A144" s="58"/>
      <c r="B144" s="87"/>
      <c r="C144" s="87"/>
      <c r="D144" s="72"/>
      <c r="E144" s="77"/>
      <c r="F144" s="62"/>
      <c r="G144" s="62"/>
      <c r="H144" s="80"/>
      <c r="I144" s="63"/>
      <c r="J144" s="31">
        <v>44237</v>
      </c>
      <c r="K144" s="32">
        <f t="shared" si="13"/>
        <v>1862.95</v>
      </c>
      <c r="L144" s="32">
        <v>41.83</v>
      </c>
      <c r="M144" s="32"/>
      <c r="N144" s="32"/>
      <c r="O144" s="12"/>
    </row>
    <row r="145" spans="1:15" x14ac:dyDescent="0.35">
      <c r="A145" s="58"/>
      <c r="B145" s="87"/>
      <c r="C145" s="87"/>
      <c r="D145" s="72"/>
      <c r="E145" s="75" t="s">
        <v>59</v>
      </c>
      <c r="F145" s="56"/>
      <c r="G145" s="56"/>
      <c r="H145" s="78">
        <v>1887.2</v>
      </c>
      <c r="I145" s="57">
        <f>1863.52+23.4</f>
        <v>1886.92</v>
      </c>
      <c r="J145" s="33">
        <v>43873</v>
      </c>
      <c r="K145" s="34">
        <f t="shared" ref="K145:K151" si="14">IF(AND(ISNUMBER(I$145),ISNUMBER(L145)),I$145-L145,"")</f>
        <v>1863.52</v>
      </c>
      <c r="L145" s="34">
        <v>23.4</v>
      </c>
      <c r="M145" s="34"/>
      <c r="N145" s="34"/>
      <c r="O145" s="12"/>
    </row>
    <row r="146" spans="1:15" x14ac:dyDescent="0.35">
      <c r="A146" s="58"/>
      <c r="B146" s="87"/>
      <c r="C146" s="87"/>
      <c r="D146" s="72"/>
      <c r="E146" s="76"/>
      <c r="F146" s="88"/>
      <c r="G146" s="88"/>
      <c r="H146" s="92"/>
      <c r="I146" s="59"/>
      <c r="J146" s="33">
        <v>43885</v>
      </c>
      <c r="K146" s="30">
        <f t="shared" si="14"/>
        <v>1863.23</v>
      </c>
      <c r="L146" s="30">
        <v>23.69</v>
      </c>
      <c r="M146" s="30"/>
      <c r="N146" s="30"/>
      <c r="O146" s="12"/>
    </row>
    <row r="147" spans="1:15" x14ac:dyDescent="0.35">
      <c r="A147" s="58"/>
      <c r="B147" s="87"/>
      <c r="C147" s="87"/>
      <c r="D147" s="72"/>
      <c r="E147" s="76"/>
      <c r="F147" s="88"/>
      <c r="G147" s="88"/>
      <c r="H147" s="92"/>
      <c r="I147" s="59"/>
      <c r="J147" s="33">
        <v>43909</v>
      </c>
      <c r="K147" s="49">
        <f t="shared" si="14"/>
        <v>1862.3500000000001</v>
      </c>
      <c r="L147" s="30">
        <v>24.57</v>
      </c>
      <c r="M147" s="30"/>
      <c r="N147" s="30"/>
      <c r="O147" s="12"/>
    </row>
    <row r="148" spans="1:15" x14ac:dyDescent="0.35">
      <c r="A148" s="58"/>
      <c r="B148" s="87"/>
      <c r="C148" s="87"/>
      <c r="D148" s="72"/>
      <c r="E148" s="76"/>
      <c r="F148" s="88"/>
      <c r="G148" s="88"/>
      <c r="H148" s="92"/>
      <c r="I148" s="59"/>
      <c r="J148" s="33">
        <v>43987</v>
      </c>
      <c r="K148" s="49">
        <f t="shared" si="14"/>
        <v>1866.01</v>
      </c>
      <c r="L148" s="30">
        <v>20.91</v>
      </c>
      <c r="M148" s="30"/>
      <c r="N148" s="30"/>
      <c r="O148" s="12"/>
    </row>
    <row r="149" spans="1:15" x14ac:dyDescent="0.35">
      <c r="A149" s="58"/>
      <c r="B149" s="87"/>
      <c r="C149" s="87"/>
      <c r="D149" s="72"/>
      <c r="E149" s="76"/>
      <c r="F149" s="88"/>
      <c r="G149" s="88"/>
      <c r="H149" s="92"/>
      <c r="I149" s="59"/>
      <c r="J149" s="33">
        <v>44055</v>
      </c>
      <c r="K149" s="49">
        <f t="shared" si="14"/>
        <v>1860.3600000000001</v>
      </c>
      <c r="L149" s="30">
        <v>26.56</v>
      </c>
      <c r="M149" s="30"/>
      <c r="N149" s="30"/>
      <c r="O149" s="12"/>
    </row>
    <row r="150" spans="1:15" x14ac:dyDescent="0.35">
      <c r="A150" s="58"/>
      <c r="B150" s="87"/>
      <c r="C150" s="87"/>
      <c r="D150" s="72"/>
      <c r="E150" s="76"/>
      <c r="F150" s="88"/>
      <c r="G150" s="88"/>
      <c r="H150" s="92"/>
      <c r="I150" s="59"/>
      <c r="J150" s="33">
        <v>44105</v>
      </c>
      <c r="K150" s="49">
        <f t="shared" si="14"/>
        <v>1860.54</v>
      </c>
      <c r="L150" s="30">
        <v>26.38</v>
      </c>
      <c r="M150" s="30"/>
      <c r="N150" s="30"/>
      <c r="O150" s="12"/>
    </row>
    <row r="151" spans="1:15" x14ac:dyDescent="0.35">
      <c r="A151" s="61"/>
      <c r="B151" s="73"/>
      <c r="C151" s="73"/>
      <c r="D151" s="74"/>
      <c r="E151" s="77"/>
      <c r="F151" s="62"/>
      <c r="G151" s="62"/>
      <c r="H151" s="80"/>
      <c r="I151" s="63"/>
      <c r="J151" s="31">
        <v>44237</v>
      </c>
      <c r="K151" s="32">
        <f t="shared" si="14"/>
        <v>1862.74</v>
      </c>
      <c r="L151" s="32">
        <v>24.18</v>
      </c>
      <c r="M151" s="32"/>
      <c r="N151" s="32"/>
      <c r="O151" s="12"/>
    </row>
    <row r="152" spans="1:15" ht="15.5" x14ac:dyDescent="0.35">
      <c r="A152" s="55" t="s">
        <v>36</v>
      </c>
      <c r="B152" s="83" t="s">
        <v>37</v>
      </c>
      <c r="C152" s="84">
        <v>84461527</v>
      </c>
      <c r="D152" s="85">
        <v>3509</v>
      </c>
      <c r="E152" s="75" t="s">
        <v>38</v>
      </c>
      <c r="F152" s="56">
        <f>'[1]EIM_GW-Level&amp;PCB_Data_only'!I21</f>
        <v>47.65842145317</v>
      </c>
      <c r="G152" s="56">
        <f>'[1]EIM_GW-Level&amp;PCB_Data_only'!J21</f>
        <v>-117.39497706344299</v>
      </c>
      <c r="H152" s="56"/>
      <c r="I152" s="57">
        <v>1886.76</v>
      </c>
      <c r="J152" s="106">
        <v>38748</v>
      </c>
      <c r="K152" s="107">
        <f t="shared" ref="K152:K184" si="15">IF(AND(ISNUMBER(I$152),ISNUMBER(L152)),I$152-L152,"")</f>
        <v>1873.08</v>
      </c>
      <c r="L152" s="34">
        <v>13.68</v>
      </c>
      <c r="M152" s="34"/>
      <c r="N152" s="34"/>
      <c r="O152" s="12"/>
    </row>
    <row r="153" spans="1:15" x14ac:dyDescent="0.35">
      <c r="A153" s="58"/>
      <c r="B153" s="87"/>
      <c r="C153" s="88"/>
      <c r="D153" s="59"/>
      <c r="E153" s="76"/>
      <c r="F153" s="88"/>
      <c r="G153" s="88"/>
      <c r="H153" s="88"/>
      <c r="I153" s="59"/>
      <c r="J153" s="106">
        <v>38937</v>
      </c>
      <c r="K153" s="107">
        <f t="shared" si="15"/>
        <v>1868.67</v>
      </c>
      <c r="L153" s="34">
        <v>18.09</v>
      </c>
      <c r="M153" s="34"/>
      <c r="N153" s="34"/>
      <c r="O153" s="12"/>
    </row>
    <row r="154" spans="1:15" x14ac:dyDescent="0.35">
      <c r="A154" s="60" t="s">
        <v>79</v>
      </c>
      <c r="B154" s="87"/>
      <c r="C154" s="88"/>
      <c r="D154" s="59"/>
      <c r="E154" s="76"/>
      <c r="F154" s="88"/>
      <c r="G154" s="88"/>
      <c r="H154" s="88"/>
      <c r="I154" s="59"/>
      <c r="J154" s="106">
        <v>39125</v>
      </c>
      <c r="K154" s="107">
        <f t="shared" si="15"/>
        <v>1870.43</v>
      </c>
      <c r="L154" s="34">
        <v>16.329999999999998</v>
      </c>
      <c r="M154" s="34"/>
      <c r="N154" s="34"/>
      <c r="O154" s="12"/>
    </row>
    <row r="155" spans="1:15" x14ac:dyDescent="0.35">
      <c r="A155" s="58" t="s">
        <v>92</v>
      </c>
      <c r="B155" s="87"/>
      <c r="C155" s="88"/>
      <c r="D155" s="59"/>
      <c r="E155" s="76"/>
      <c r="F155" s="88"/>
      <c r="G155" s="88"/>
      <c r="H155" s="88"/>
      <c r="I155" s="59"/>
      <c r="J155" s="106">
        <v>39331</v>
      </c>
      <c r="K155" s="107">
        <f t="shared" si="15"/>
        <v>1868.16</v>
      </c>
      <c r="L155" s="34">
        <v>18.600000000000001</v>
      </c>
      <c r="M155" s="34"/>
      <c r="N155" s="34"/>
      <c r="O155" s="12"/>
    </row>
    <row r="156" spans="1:15" x14ac:dyDescent="0.35">
      <c r="A156" s="58"/>
      <c r="B156" s="87"/>
      <c r="C156" s="88"/>
      <c r="D156" s="59"/>
      <c r="E156" s="76"/>
      <c r="F156" s="88"/>
      <c r="G156" s="88"/>
      <c r="H156" s="88"/>
      <c r="I156" s="59"/>
      <c r="J156" s="106">
        <v>39491</v>
      </c>
      <c r="K156" s="107">
        <f t="shared" si="15"/>
        <v>1869.67</v>
      </c>
      <c r="L156" s="34">
        <v>17.09</v>
      </c>
      <c r="M156" s="34"/>
      <c r="N156" s="34"/>
      <c r="O156" s="12"/>
    </row>
    <row r="157" spans="1:15" x14ac:dyDescent="0.35">
      <c r="A157" s="58" t="s">
        <v>78</v>
      </c>
      <c r="B157" s="87"/>
      <c r="C157" s="88"/>
      <c r="D157" s="59"/>
      <c r="E157" s="76"/>
      <c r="F157" s="88"/>
      <c r="G157" s="88"/>
      <c r="H157" s="88"/>
      <c r="I157" s="59"/>
      <c r="J157" s="106">
        <v>39701</v>
      </c>
      <c r="K157" s="107">
        <f t="shared" si="15"/>
        <v>1869.03</v>
      </c>
      <c r="L157" s="34">
        <v>17.73</v>
      </c>
      <c r="M157" s="34"/>
      <c r="N157" s="34"/>
      <c r="O157" s="12"/>
    </row>
    <row r="158" spans="1:15" x14ac:dyDescent="0.35">
      <c r="A158" s="58"/>
      <c r="B158" s="87"/>
      <c r="C158" s="88"/>
      <c r="D158" s="59"/>
      <c r="E158" s="76"/>
      <c r="F158" s="88"/>
      <c r="G158" s="88"/>
      <c r="H158" s="88"/>
      <c r="I158" s="59"/>
      <c r="J158" s="106">
        <v>39849</v>
      </c>
      <c r="K158" s="107">
        <f t="shared" si="15"/>
        <v>1871.37</v>
      </c>
      <c r="L158" s="34">
        <v>15.39</v>
      </c>
      <c r="M158" s="34"/>
      <c r="N158" s="34"/>
      <c r="O158" s="12"/>
    </row>
    <row r="159" spans="1:15" x14ac:dyDescent="0.35">
      <c r="A159" s="58"/>
      <c r="B159" s="87"/>
      <c r="C159" s="88"/>
      <c r="D159" s="59"/>
      <c r="E159" s="76"/>
      <c r="F159" s="88"/>
      <c r="G159" s="88"/>
      <c r="H159" s="88"/>
      <c r="I159" s="59"/>
      <c r="J159" s="106">
        <v>40044</v>
      </c>
      <c r="K159" s="107">
        <f t="shared" si="15"/>
        <v>1869.14</v>
      </c>
      <c r="L159" s="34">
        <v>17.62</v>
      </c>
      <c r="M159" s="34"/>
      <c r="N159" s="34"/>
      <c r="O159" s="12"/>
    </row>
    <row r="160" spans="1:15" x14ac:dyDescent="0.35">
      <c r="A160" s="58"/>
      <c r="B160" s="87"/>
      <c r="C160" s="88"/>
      <c r="D160" s="59"/>
      <c r="E160" s="76"/>
      <c r="F160" s="88"/>
      <c r="G160" s="88"/>
      <c r="H160" s="88"/>
      <c r="I160" s="59"/>
      <c r="J160" s="106">
        <v>40262</v>
      </c>
      <c r="K160" s="107">
        <f t="shared" si="15"/>
        <v>1870.03</v>
      </c>
      <c r="L160" s="34">
        <v>16.73</v>
      </c>
      <c r="M160" s="34"/>
      <c r="N160" s="34"/>
      <c r="O160" s="12"/>
    </row>
    <row r="161" spans="1:15" x14ac:dyDescent="0.35">
      <c r="A161" s="58"/>
      <c r="B161" s="87"/>
      <c r="C161" s="88"/>
      <c r="D161" s="59"/>
      <c r="E161" s="76"/>
      <c r="F161" s="88"/>
      <c r="G161" s="88"/>
      <c r="H161" s="88"/>
      <c r="I161" s="59"/>
      <c r="J161" s="106">
        <v>40407</v>
      </c>
      <c r="K161" s="107">
        <f t="shared" si="15"/>
        <v>1868.09</v>
      </c>
      <c r="L161" s="34">
        <v>18.670000000000002</v>
      </c>
      <c r="M161" s="34"/>
      <c r="N161" s="34"/>
      <c r="O161" s="12"/>
    </row>
    <row r="162" spans="1:15" x14ac:dyDescent="0.35">
      <c r="A162" s="58"/>
      <c r="B162" s="87"/>
      <c r="C162" s="88"/>
      <c r="D162" s="59"/>
      <c r="E162" s="76"/>
      <c r="F162" s="88"/>
      <c r="G162" s="88"/>
      <c r="H162" s="88"/>
      <c r="I162" s="59"/>
      <c r="J162" s="106">
        <v>40577</v>
      </c>
      <c r="K162" s="107">
        <f t="shared" si="15"/>
        <v>1874.61</v>
      </c>
      <c r="L162" s="34">
        <v>12.15</v>
      </c>
      <c r="M162" s="34"/>
      <c r="N162" s="34"/>
      <c r="O162" s="12"/>
    </row>
    <row r="163" spans="1:15" x14ac:dyDescent="0.35">
      <c r="A163" s="58"/>
      <c r="B163" s="87"/>
      <c r="C163" s="88"/>
      <c r="D163" s="59"/>
      <c r="E163" s="76"/>
      <c r="F163" s="88"/>
      <c r="G163" s="88"/>
      <c r="H163" s="88"/>
      <c r="I163" s="59"/>
      <c r="J163" s="106">
        <v>40808</v>
      </c>
      <c r="K163" s="107">
        <f t="shared" si="15"/>
        <v>1869.05</v>
      </c>
      <c r="L163" s="34">
        <v>17.71</v>
      </c>
      <c r="M163" s="34"/>
      <c r="N163" s="34"/>
      <c r="O163" s="12"/>
    </row>
    <row r="164" spans="1:15" x14ac:dyDescent="0.35">
      <c r="A164" s="58"/>
      <c r="B164" s="87"/>
      <c r="C164" s="88"/>
      <c r="D164" s="59"/>
      <c r="E164" s="76"/>
      <c r="F164" s="88"/>
      <c r="G164" s="88"/>
      <c r="H164" s="88"/>
      <c r="I164" s="59"/>
      <c r="J164" s="106">
        <v>40967</v>
      </c>
      <c r="K164" s="107">
        <f t="shared" si="15"/>
        <v>1870.25</v>
      </c>
      <c r="L164" s="34">
        <v>16.510000000000002</v>
      </c>
      <c r="M164" s="34"/>
      <c r="N164" s="34"/>
      <c r="O164" s="12"/>
    </row>
    <row r="165" spans="1:15" x14ac:dyDescent="0.35">
      <c r="A165" s="58"/>
      <c r="B165" s="87"/>
      <c r="C165" s="88"/>
      <c r="D165" s="59"/>
      <c r="E165" s="76"/>
      <c r="F165" s="88"/>
      <c r="G165" s="88"/>
      <c r="H165" s="88"/>
      <c r="I165" s="59"/>
      <c r="J165" s="106">
        <v>41157</v>
      </c>
      <c r="K165" s="107">
        <f t="shared" si="15"/>
        <v>1869.06</v>
      </c>
      <c r="L165" s="34">
        <v>17.7</v>
      </c>
      <c r="M165" s="34"/>
      <c r="N165" s="34"/>
      <c r="O165" s="12"/>
    </row>
    <row r="166" spans="1:15" x14ac:dyDescent="0.35">
      <c r="A166" s="58"/>
      <c r="B166" s="87"/>
      <c r="C166" s="88"/>
      <c r="D166" s="59"/>
      <c r="E166" s="76"/>
      <c r="F166" s="88"/>
      <c r="G166" s="88"/>
      <c r="H166" s="88"/>
      <c r="I166" s="59"/>
      <c r="J166" s="106">
        <v>41325</v>
      </c>
      <c r="K166" s="107">
        <f t="shared" si="15"/>
        <v>1870.94</v>
      </c>
      <c r="L166" s="34">
        <v>15.82</v>
      </c>
      <c r="M166" s="34"/>
      <c r="N166" s="34"/>
      <c r="O166" s="12"/>
    </row>
    <row r="167" spans="1:15" x14ac:dyDescent="0.35">
      <c r="A167" s="58"/>
      <c r="B167" s="87"/>
      <c r="C167" s="88"/>
      <c r="D167" s="59"/>
      <c r="E167" s="76"/>
      <c r="F167" s="88"/>
      <c r="G167" s="88"/>
      <c r="H167" s="88"/>
      <c r="I167" s="59"/>
      <c r="J167" s="106">
        <v>41522</v>
      </c>
      <c r="K167" s="107">
        <f t="shared" si="15"/>
        <v>1868.68</v>
      </c>
      <c r="L167" s="34">
        <v>18.079999999999998</v>
      </c>
      <c r="M167" s="34"/>
      <c r="N167" s="34"/>
      <c r="O167" s="12"/>
    </row>
    <row r="168" spans="1:15" x14ac:dyDescent="0.35">
      <c r="A168" s="58"/>
      <c r="B168" s="87"/>
      <c r="C168" s="88"/>
      <c r="D168" s="59"/>
      <c r="E168" s="76"/>
      <c r="F168" s="88"/>
      <c r="G168" s="88"/>
      <c r="H168" s="88"/>
      <c r="I168" s="59"/>
      <c r="J168" s="106">
        <v>41718</v>
      </c>
      <c r="K168" s="107">
        <f t="shared" si="15"/>
        <v>1875.78</v>
      </c>
      <c r="L168" s="34">
        <v>10.98</v>
      </c>
      <c r="M168" s="34"/>
      <c r="N168" s="34"/>
      <c r="O168" s="12"/>
    </row>
    <row r="169" spans="1:15" x14ac:dyDescent="0.35">
      <c r="A169" s="58"/>
      <c r="B169" s="87"/>
      <c r="C169" s="88"/>
      <c r="D169" s="59"/>
      <c r="E169" s="76"/>
      <c r="F169" s="88"/>
      <c r="G169" s="88"/>
      <c r="H169" s="88"/>
      <c r="I169" s="59"/>
      <c r="J169" s="106">
        <v>41892</v>
      </c>
      <c r="K169" s="107">
        <f t="shared" si="15"/>
        <v>1868.86</v>
      </c>
      <c r="L169" s="34">
        <v>17.899999999999999</v>
      </c>
      <c r="M169" s="34"/>
      <c r="N169" s="34"/>
      <c r="O169" s="12"/>
    </row>
    <row r="170" spans="1:15" x14ac:dyDescent="0.35">
      <c r="A170" s="58"/>
      <c r="B170" s="87"/>
      <c r="C170" s="87"/>
      <c r="D170" s="72"/>
      <c r="E170" s="76"/>
      <c r="F170" s="88"/>
      <c r="G170" s="88"/>
      <c r="H170" s="88"/>
      <c r="I170" s="59"/>
      <c r="J170" s="108">
        <v>42065</v>
      </c>
      <c r="K170" s="109">
        <f t="shared" si="15"/>
        <v>1873.56</v>
      </c>
      <c r="L170" s="30">
        <v>13.2</v>
      </c>
      <c r="M170" s="30"/>
      <c r="N170" s="30"/>
      <c r="O170" s="12"/>
    </row>
    <row r="171" spans="1:15" x14ac:dyDescent="0.35">
      <c r="A171" s="58"/>
      <c r="B171" s="87"/>
      <c r="C171" s="87"/>
      <c r="D171" s="72"/>
      <c r="E171" s="76"/>
      <c r="F171" s="88"/>
      <c r="G171" s="88"/>
      <c r="H171" s="88"/>
      <c r="I171" s="59"/>
      <c r="J171" s="108">
        <v>42275</v>
      </c>
      <c r="K171" s="109">
        <f t="shared" si="15"/>
        <v>1868.16</v>
      </c>
      <c r="L171" s="30">
        <v>18.600000000000001</v>
      </c>
      <c r="M171" s="30"/>
      <c r="N171" s="30"/>
      <c r="O171" s="12"/>
    </row>
    <row r="172" spans="1:15" x14ac:dyDescent="0.35">
      <c r="A172" s="58"/>
      <c r="B172" s="87"/>
      <c r="C172" s="87"/>
      <c r="D172" s="72"/>
      <c r="E172" s="76"/>
      <c r="F172" s="88"/>
      <c r="G172" s="88"/>
      <c r="H172" s="88"/>
      <c r="I172" s="59"/>
      <c r="J172" s="108">
        <v>42432</v>
      </c>
      <c r="K172" s="109">
        <f t="shared" si="15"/>
        <v>1873.6</v>
      </c>
      <c r="L172" s="30">
        <v>13.16</v>
      </c>
      <c r="M172" s="30"/>
      <c r="N172" s="30"/>
      <c r="O172" s="12"/>
    </row>
    <row r="173" spans="1:15" x14ac:dyDescent="0.35">
      <c r="A173" s="58"/>
      <c r="B173" s="87"/>
      <c r="C173" s="87"/>
      <c r="D173" s="72"/>
      <c r="E173" s="76"/>
      <c r="F173" s="88"/>
      <c r="G173" s="88"/>
      <c r="H173" s="88"/>
      <c r="I173" s="59"/>
      <c r="J173" s="108">
        <v>42626</v>
      </c>
      <c r="K173" s="109">
        <f t="shared" si="15"/>
        <v>1868</v>
      </c>
      <c r="L173" s="30">
        <v>18.760000000000002</v>
      </c>
      <c r="M173" s="30"/>
      <c r="N173" s="30"/>
      <c r="O173" s="12"/>
    </row>
    <row r="174" spans="1:15" x14ac:dyDescent="0.35">
      <c r="A174" s="58"/>
      <c r="B174" s="87"/>
      <c r="C174" s="87"/>
      <c r="D174" s="72"/>
      <c r="E174" s="76"/>
      <c r="F174" s="88"/>
      <c r="G174" s="88"/>
      <c r="H174" s="88"/>
      <c r="I174" s="59"/>
      <c r="J174" s="108">
        <v>42817</v>
      </c>
      <c r="K174" s="109">
        <f t="shared" si="15"/>
        <v>1880.12</v>
      </c>
      <c r="L174" s="30">
        <v>6.64</v>
      </c>
      <c r="M174" s="30"/>
      <c r="N174" s="30"/>
      <c r="O174" s="12"/>
    </row>
    <row r="175" spans="1:15" x14ac:dyDescent="0.35">
      <c r="A175" s="58"/>
      <c r="B175" s="87"/>
      <c r="C175" s="87"/>
      <c r="D175" s="72"/>
      <c r="E175" s="76"/>
      <c r="F175" s="88"/>
      <c r="G175" s="88"/>
      <c r="H175" s="88"/>
      <c r="I175" s="59"/>
      <c r="J175" s="108">
        <v>42984</v>
      </c>
      <c r="K175" s="109">
        <f t="shared" si="15"/>
        <v>1868.86</v>
      </c>
      <c r="L175" s="30">
        <v>17.899999999999999</v>
      </c>
      <c r="M175" s="30"/>
      <c r="N175" s="30"/>
      <c r="O175" s="12"/>
    </row>
    <row r="176" spans="1:15" x14ac:dyDescent="0.35">
      <c r="A176" s="58"/>
      <c r="B176" s="87"/>
      <c r="C176" s="87"/>
      <c r="D176" s="72"/>
      <c r="E176" s="76"/>
      <c r="F176" s="88"/>
      <c r="G176" s="88"/>
      <c r="H176" s="88"/>
      <c r="I176" s="59"/>
      <c r="J176" s="108">
        <v>43171</v>
      </c>
      <c r="K176" s="109">
        <f t="shared" si="15"/>
        <v>1872.06</v>
      </c>
      <c r="L176" s="30">
        <v>14.7</v>
      </c>
      <c r="M176" s="30"/>
      <c r="N176" s="30"/>
      <c r="O176" s="12"/>
    </row>
    <row r="177" spans="1:15" x14ac:dyDescent="0.35">
      <c r="A177" s="58"/>
      <c r="B177" s="87"/>
      <c r="C177" s="87"/>
      <c r="D177" s="72"/>
      <c r="E177" s="76"/>
      <c r="F177" s="88"/>
      <c r="G177" s="88"/>
      <c r="H177" s="88"/>
      <c r="I177" s="59"/>
      <c r="J177" s="108">
        <v>43340</v>
      </c>
      <c r="K177" s="109">
        <f t="shared" si="15"/>
        <v>1868.75</v>
      </c>
      <c r="L177" s="30">
        <v>18.010000000000002</v>
      </c>
      <c r="M177" s="30"/>
      <c r="N177" s="30"/>
      <c r="O177" s="12"/>
    </row>
    <row r="178" spans="1:15" x14ac:dyDescent="0.35">
      <c r="A178" s="58"/>
      <c r="B178" s="87"/>
      <c r="C178" s="87"/>
      <c r="D178" s="72"/>
      <c r="E178" s="76"/>
      <c r="F178" s="88"/>
      <c r="G178" s="88"/>
      <c r="H178" s="88"/>
      <c r="I178" s="59"/>
      <c r="J178" s="108">
        <v>43531</v>
      </c>
      <c r="K178" s="109">
        <f t="shared" si="15"/>
        <v>1869.98</v>
      </c>
      <c r="L178" s="30">
        <v>16.78</v>
      </c>
      <c r="M178" s="30"/>
      <c r="N178" s="30"/>
      <c r="O178" s="12"/>
    </row>
    <row r="179" spans="1:15" x14ac:dyDescent="0.35">
      <c r="A179" s="58"/>
      <c r="B179" s="87"/>
      <c r="C179" s="87"/>
      <c r="D179" s="72"/>
      <c r="E179" s="76"/>
      <c r="F179" s="88"/>
      <c r="G179" s="88"/>
      <c r="H179" s="88"/>
      <c r="I179" s="59"/>
      <c r="J179" s="110">
        <v>43725</v>
      </c>
      <c r="K179" s="111">
        <f t="shared" si="15"/>
        <v>1868.31</v>
      </c>
      <c r="L179" s="35">
        <v>18.45</v>
      </c>
      <c r="M179" s="35"/>
      <c r="N179" s="35"/>
      <c r="O179" s="12"/>
    </row>
    <row r="180" spans="1:15" x14ac:dyDescent="0.35">
      <c r="A180" s="58"/>
      <c r="B180" s="87"/>
      <c r="C180" s="87"/>
      <c r="D180" s="72"/>
      <c r="E180" s="76"/>
      <c r="F180" s="88"/>
      <c r="G180" s="88"/>
      <c r="H180" s="88"/>
      <c r="I180" s="59"/>
      <c r="J180" s="110">
        <v>43899</v>
      </c>
      <c r="K180" s="111">
        <f t="shared" si="15"/>
        <v>1870.84</v>
      </c>
      <c r="L180" s="35">
        <v>15.92</v>
      </c>
      <c r="M180" s="35"/>
      <c r="N180" s="35"/>
      <c r="O180" s="12"/>
    </row>
    <row r="181" spans="1:15" x14ac:dyDescent="0.35">
      <c r="A181" s="58"/>
      <c r="B181" s="87"/>
      <c r="C181" s="87"/>
      <c r="D181" s="72"/>
      <c r="E181" s="76"/>
      <c r="F181" s="88"/>
      <c r="G181" s="88"/>
      <c r="H181" s="88"/>
      <c r="I181" s="59"/>
      <c r="J181" s="110">
        <v>44102</v>
      </c>
      <c r="K181" s="111">
        <f t="shared" si="15"/>
        <v>1868.92</v>
      </c>
      <c r="L181" s="35">
        <v>17.84</v>
      </c>
      <c r="M181" s="35"/>
      <c r="N181" s="35"/>
      <c r="O181" s="12"/>
    </row>
    <row r="182" spans="1:15" x14ac:dyDescent="0.35">
      <c r="A182" s="58"/>
      <c r="B182" s="87"/>
      <c r="C182" s="87"/>
      <c r="D182" s="72"/>
      <c r="E182" s="76"/>
      <c r="F182" s="88"/>
      <c r="G182" s="88"/>
      <c r="H182" s="88"/>
      <c r="I182" s="59"/>
      <c r="J182" s="110">
        <v>44277</v>
      </c>
      <c r="K182" s="111">
        <f t="shared" si="15"/>
        <v>1870.86</v>
      </c>
      <c r="L182" s="35">
        <v>15.9</v>
      </c>
      <c r="M182" s="35"/>
      <c r="N182" s="35"/>
      <c r="O182" s="12"/>
    </row>
    <row r="183" spans="1:15" x14ac:dyDescent="0.35">
      <c r="A183" s="58"/>
      <c r="B183" s="87"/>
      <c r="C183" s="87"/>
      <c r="D183" s="72"/>
      <c r="E183" s="76"/>
      <c r="F183" s="88"/>
      <c r="G183" s="88"/>
      <c r="H183" s="88"/>
      <c r="I183" s="59"/>
      <c r="J183" s="110">
        <v>44446</v>
      </c>
      <c r="K183" s="111">
        <f t="shared" si="15"/>
        <v>1867.87</v>
      </c>
      <c r="L183" s="35">
        <v>18.89</v>
      </c>
      <c r="M183" s="35"/>
      <c r="N183" s="35"/>
      <c r="O183" s="12"/>
    </row>
    <row r="184" spans="1:15" x14ac:dyDescent="0.35">
      <c r="A184" s="58"/>
      <c r="B184" s="87"/>
      <c r="C184" s="87"/>
      <c r="D184" s="72"/>
      <c r="E184" s="77"/>
      <c r="F184" s="62"/>
      <c r="G184" s="62"/>
      <c r="H184" s="62"/>
      <c r="I184" s="63"/>
      <c r="J184" s="112">
        <v>44644</v>
      </c>
      <c r="K184" s="113">
        <f t="shared" si="15"/>
        <v>1873.71</v>
      </c>
      <c r="L184" s="32">
        <v>13.05</v>
      </c>
      <c r="M184" s="32"/>
      <c r="N184" s="32"/>
      <c r="O184" s="12"/>
    </row>
    <row r="185" spans="1:15" x14ac:dyDescent="0.35">
      <c r="A185" s="58"/>
      <c r="B185" s="87"/>
      <c r="C185" s="87"/>
      <c r="D185" s="72"/>
      <c r="E185" s="75" t="s">
        <v>39</v>
      </c>
      <c r="F185" s="56">
        <f>'[1]EIM_GW-Level&amp;PCB_Data_only'!I18</f>
        <v>47.659207733144797</v>
      </c>
      <c r="G185" s="56">
        <f>'[1]EIM_GW-Level&amp;PCB_Data_only'!J18</f>
        <v>-117.39642793859301</v>
      </c>
      <c r="H185" s="56"/>
      <c r="I185" s="97">
        <v>1888.42</v>
      </c>
      <c r="J185" s="106">
        <v>38748</v>
      </c>
      <c r="K185" s="107">
        <f t="shared" ref="K185:K209" si="16">IF(AND(ISNUMBER(I$185),ISNUMBER(L185)),I$185-L185,"")</f>
        <v>1872.3400000000001</v>
      </c>
      <c r="L185" s="34">
        <v>16.079999999999998</v>
      </c>
      <c r="M185" s="34"/>
      <c r="N185" s="34"/>
      <c r="O185" s="12"/>
    </row>
    <row r="186" spans="1:15" x14ac:dyDescent="0.35">
      <c r="A186" s="58"/>
      <c r="B186" s="87"/>
      <c r="C186" s="87"/>
      <c r="D186" s="72"/>
      <c r="E186" s="76"/>
      <c r="F186" s="88"/>
      <c r="G186" s="88"/>
      <c r="H186" s="88"/>
      <c r="I186" s="59">
        <v>1884.84</v>
      </c>
      <c r="J186" s="106">
        <v>38937</v>
      </c>
      <c r="K186" s="107">
        <f t="shared" si="16"/>
        <v>1870.5</v>
      </c>
      <c r="L186" s="34">
        <v>17.920000000000002</v>
      </c>
      <c r="M186" s="34"/>
      <c r="N186" s="34"/>
      <c r="O186" s="12"/>
    </row>
    <row r="187" spans="1:15" x14ac:dyDescent="0.35">
      <c r="A187" s="58"/>
      <c r="B187" s="87"/>
      <c r="C187" s="87"/>
      <c r="D187" s="72"/>
      <c r="E187" s="76"/>
      <c r="F187" s="88"/>
      <c r="G187" s="88"/>
      <c r="H187" s="88"/>
      <c r="I187" s="59"/>
      <c r="J187" s="106">
        <v>39125</v>
      </c>
      <c r="K187" s="107">
        <f t="shared" si="16"/>
        <v>1870.8600000000001</v>
      </c>
      <c r="L187" s="34">
        <v>17.559999999999999</v>
      </c>
      <c r="M187" s="34"/>
      <c r="N187" s="34"/>
      <c r="O187" s="12"/>
    </row>
    <row r="188" spans="1:15" x14ac:dyDescent="0.35">
      <c r="A188" s="58"/>
      <c r="B188" s="87"/>
      <c r="C188" s="87"/>
      <c r="D188" s="72"/>
      <c r="E188" s="76"/>
      <c r="F188" s="88"/>
      <c r="G188" s="88"/>
      <c r="H188" s="88"/>
      <c r="I188" s="59"/>
      <c r="J188" s="106">
        <v>39331</v>
      </c>
      <c r="K188" s="107">
        <f t="shared" si="16"/>
        <v>1870.39</v>
      </c>
      <c r="L188" s="34">
        <v>18.03</v>
      </c>
      <c r="M188" s="34"/>
      <c r="N188" s="34"/>
      <c r="O188" s="12"/>
    </row>
    <row r="189" spans="1:15" x14ac:dyDescent="0.35">
      <c r="A189" s="58"/>
      <c r="B189" s="87"/>
      <c r="C189" s="87"/>
      <c r="D189" s="72"/>
      <c r="E189" s="76"/>
      <c r="F189" s="88"/>
      <c r="G189" s="88"/>
      <c r="H189" s="88"/>
      <c r="I189" s="59"/>
      <c r="J189" s="106">
        <v>39491</v>
      </c>
      <c r="K189" s="107">
        <f t="shared" si="16"/>
        <v>1870.8600000000001</v>
      </c>
      <c r="L189" s="34">
        <v>17.559999999999999</v>
      </c>
      <c r="M189" s="34"/>
      <c r="N189" s="34"/>
      <c r="O189" s="12"/>
    </row>
    <row r="190" spans="1:15" x14ac:dyDescent="0.35">
      <c r="A190" s="58"/>
      <c r="B190" s="87"/>
      <c r="C190" s="87"/>
      <c r="D190" s="72"/>
      <c r="E190" s="76"/>
      <c r="F190" s="88"/>
      <c r="G190" s="88"/>
      <c r="H190" s="88"/>
      <c r="I190" s="59"/>
      <c r="J190" s="106">
        <v>39701</v>
      </c>
      <c r="K190" s="107">
        <f t="shared" si="16"/>
        <v>1870.66</v>
      </c>
      <c r="L190" s="34">
        <v>17.760000000000002</v>
      </c>
      <c r="M190" s="34"/>
      <c r="N190" s="34"/>
      <c r="O190" s="12"/>
    </row>
    <row r="191" spans="1:15" x14ac:dyDescent="0.35">
      <c r="A191" s="58"/>
      <c r="B191" s="87"/>
      <c r="C191" s="87"/>
      <c r="D191" s="72"/>
      <c r="E191" s="76"/>
      <c r="F191" s="88"/>
      <c r="G191" s="88"/>
      <c r="H191" s="88"/>
      <c r="I191" s="59"/>
      <c r="J191" s="106">
        <v>39849</v>
      </c>
      <c r="K191" s="107">
        <f t="shared" si="16"/>
        <v>1870.8700000000001</v>
      </c>
      <c r="L191" s="34">
        <v>17.55</v>
      </c>
      <c r="M191" s="34"/>
      <c r="N191" s="34"/>
      <c r="O191" s="12"/>
    </row>
    <row r="192" spans="1:15" x14ac:dyDescent="0.35">
      <c r="A192" s="58"/>
      <c r="B192" s="87"/>
      <c r="C192" s="87"/>
      <c r="D192" s="72"/>
      <c r="E192" s="76"/>
      <c r="F192" s="88"/>
      <c r="G192" s="88"/>
      <c r="H192" s="88"/>
      <c r="I192" s="59"/>
      <c r="J192" s="106">
        <v>40044</v>
      </c>
      <c r="K192" s="107">
        <f t="shared" si="16"/>
        <v>1870.46</v>
      </c>
      <c r="L192" s="34">
        <v>17.96</v>
      </c>
      <c r="M192" s="34"/>
      <c r="N192" s="34"/>
      <c r="O192" s="12"/>
    </row>
    <row r="193" spans="1:15" x14ac:dyDescent="0.35">
      <c r="A193" s="58"/>
      <c r="B193" s="87"/>
      <c r="C193" s="87"/>
      <c r="D193" s="72"/>
      <c r="E193" s="76"/>
      <c r="F193" s="88"/>
      <c r="G193" s="88"/>
      <c r="H193" s="88"/>
      <c r="I193" s="59"/>
      <c r="J193" s="106">
        <v>40262</v>
      </c>
      <c r="K193" s="107">
        <f t="shared" si="16"/>
        <v>1870.8700000000001</v>
      </c>
      <c r="L193" s="34">
        <v>17.55</v>
      </c>
      <c r="M193" s="34"/>
      <c r="N193" s="34"/>
      <c r="O193" s="12"/>
    </row>
    <row r="194" spans="1:15" x14ac:dyDescent="0.35">
      <c r="A194" s="58"/>
      <c r="B194" s="87"/>
      <c r="C194" s="87"/>
      <c r="D194" s="72"/>
      <c r="E194" s="76"/>
      <c r="F194" s="88"/>
      <c r="G194" s="88"/>
      <c r="H194" s="88"/>
      <c r="I194" s="59"/>
      <c r="J194" s="106">
        <v>40407</v>
      </c>
      <c r="K194" s="107">
        <f t="shared" si="16"/>
        <v>1868.5</v>
      </c>
      <c r="L194" s="34">
        <v>19.920000000000002</v>
      </c>
      <c r="M194" s="34"/>
      <c r="N194" s="34"/>
      <c r="O194" s="12"/>
    </row>
    <row r="195" spans="1:15" x14ac:dyDescent="0.35">
      <c r="A195" s="58"/>
      <c r="B195" s="87"/>
      <c r="C195" s="87"/>
      <c r="D195" s="72"/>
      <c r="E195" s="76"/>
      <c r="F195" s="88"/>
      <c r="G195" s="88"/>
      <c r="H195" s="88"/>
      <c r="I195" s="59"/>
      <c r="J195" s="106">
        <v>40577</v>
      </c>
      <c r="K195" s="107">
        <f t="shared" si="16"/>
        <v>1873.28</v>
      </c>
      <c r="L195" s="34">
        <v>15.14</v>
      </c>
      <c r="M195" s="34"/>
      <c r="N195" s="34"/>
      <c r="O195" s="12"/>
    </row>
    <row r="196" spans="1:15" x14ac:dyDescent="0.35">
      <c r="A196" s="58"/>
      <c r="B196" s="87"/>
      <c r="C196" s="87"/>
      <c r="D196" s="72"/>
      <c r="E196" s="76"/>
      <c r="F196" s="88"/>
      <c r="G196" s="88"/>
      <c r="H196" s="88"/>
      <c r="I196" s="59"/>
      <c r="J196" s="106">
        <v>40808</v>
      </c>
      <c r="K196" s="107">
        <f t="shared" si="16"/>
        <v>1869.88</v>
      </c>
      <c r="L196" s="34">
        <v>18.54</v>
      </c>
      <c r="M196" s="34"/>
      <c r="N196" s="34"/>
      <c r="O196" s="12"/>
    </row>
    <row r="197" spans="1:15" x14ac:dyDescent="0.35">
      <c r="A197" s="58"/>
      <c r="B197" s="87"/>
      <c r="C197" s="87"/>
      <c r="D197" s="72"/>
      <c r="E197" s="76"/>
      <c r="F197" s="88"/>
      <c r="G197" s="88"/>
      <c r="H197" s="88"/>
      <c r="I197" s="59"/>
      <c r="J197" s="106">
        <v>40967</v>
      </c>
      <c r="K197" s="107">
        <f t="shared" si="16"/>
        <v>1871.03</v>
      </c>
      <c r="L197" s="34">
        <v>17.39</v>
      </c>
      <c r="M197" s="34"/>
      <c r="N197" s="34"/>
      <c r="O197" s="12"/>
    </row>
    <row r="198" spans="1:15" x14ac:dyDescent="0.35">
      <c r="A198" s="58"/>
      <c r="B198" s="87"/>
      <c r="C198" s="87"/>
      <c r="D198" s="72"/>
      <c r="E198" s="76"/>
      <c r="F198" s="88"/>
      <c r="G198" s="88"/>
      <c r="H198" s="88"/>
      <c r="I198" s="59"/>
      <c r="J198" s="106">
        <v>41157</v>
      </c>
      <c r="K198" s="107">
        <f t="shared" si="16"/>
        <v>1870.3300000000002</v>
      </c>
      <c r="L198" s="34">
        <v>18.09</v>
      </c>
      <c r="M198" s="34"/>
      <c r="N198" s="34"/>
      <c r="O198" s="12"/>
    </row>
    <row r="199" spans="1:15" x14ac:dyDescent="0.35">
      <c r="A199" s="58"/>
      <c r="B199" s="87"/>
      <c r="C199" s="87"/>
      <c r="D199" s="72"/>
      <c r="E199" s="76"/>
      <c r="F199" s="88"/>
      <c r="G199" s="88"/>
      <c r="H199" s="88"/>
      <c r="I199" s="59"/>
      <c r="J199" s="106">
        <v>41325</v>
      </c>
      <c r="K199" s="107">
        <f t="shared" si="16"/>
        <v>1871.04</v>
      </c>
      <c r="L199" s="34">
        <v>17.38</v>
      </c>
      <c r="M199" s="34"/>
      <c r="N199" s="34"/>
      <c r="O199" s="12"/>
    </row>
    <row r="200" spans="1:15" x14ac:dyDescent="0.35">
      <c r="A200" s="58"/>
      <c r="B200" s="87"/>
      <c r="C200" s="87"/>
      <c r="D200" s="72"/>
      <c r="E200" s="76"/>
      <c r="F200" s="88"/>
      <c r="G200" s="88"/>
      <c r="H200" s="88"/>
      <c r="I200" s="59"/>
      <c r="J200" s="106">
        <v>41522</v>
      </c>
      <c r="K200" s="107">
        <f t="shared" si="16"/>
        <v>1870.3500000000001</v>
      </c>
      <c r="L200" s="34">
        <v>18.07</v>
      </c>
      <c r="M200" s="34"/>
      <c r="N200" s="34"/>
      <c r="O200" s="12"/>
    </row>
    <row r="201" spans="1:15" x14ac:dyDescent="0.35">
      <c r="A201" s="58"/>
      <c r="B201" s="87"/>
      <c r="C201" s="87"/>
      <c r="D201" s="72"/>
      <c r="E201" s="76"/>
      <c r="F201" s="88"/>
      <c r="G201" s="88"/>
      <c r="H201" s="88"/>
      <c r="I201" s="59"/>
      <c r="J201" s="106">
        <v>41718</v>
      </c>
      <c r="K201" s="107">
        <f t="shared" si="16"/>
        <v>1875.3400000000001</v>
      </c>
      <c r="L201" s="34">
        <v>13.08</v>
      </c>
      <c r="M201" s="34"/>
      <c r="N201" s="34"/>
      <c r="O201" s="12"/>
    </row>
    <row r="202" spans="1:15" x14ac:dyDescent="0.35">
      <c r="A202" s="58"/>
      <c r="B202" s="87"/>
      <c r="C202" s="87"/>
      <c r="D202" s="72"/>
      <c r="E202" s="76"/>
      <c r="F202" s="88"/>
      <c r="G202" s="88"/>
      <c r="H202" s="88"/>
      <c r="I202" s="59"/>
      <c r="J202" s="106">
        <v>41892</v>
      </c>
      <c r="K202" s="107">
        <f t="shared" si="16"/>
        <v>1870.42</v>
      </c>
      <c r="L202" s="34">
        <v>18</v>
      </c>
      <c r="M202" s="34"/>
      <c r="N202" s="34"/>
      <c r="O202" s="12"/>
    </row>
    <row r="203" spans="1:15" x14ac:dyDescent="0.35">
      <c r="A203" s="58"/>
      <c r="B203" s="87"/>
      <c r="C203" s="87"/>
      <c r="D203" s="72"/>
      <c r="E203" s="76"/>
      <c r="F203" s="88"/>
      <c r="G203" s="88"/>
      <c r="H203" s="88"/>
      <c r="I203" s="59"/>
      <c r="J203" s="108">
        <v>42065</v>
      </c>
      <c r="K203" s="107">
        <f t="shared" si="16"/>
        <v>1872.19</v>
      </c>
      <c r="L203" s="34">
        <v>16.23</v>
      </c>
      <c r="M203" s="34"/>
      <c r="N203" s="34"/>
      <c r="O203" s="12"/>
    </row>
    <row r="204" spans="1:15" x14ac:dyDescent="0.35">
      <c r="A204" s="58"/>
      <c r="B204" s="87"/>
      <c r="C204" s="87"/>
      <c r="D204" s="72"/>
      <c r="E204" s="76"/>
      <c r="F204" s="88"/>
      <c r="G204" s="88"/>
      <c r="H204" s="88"/>
      <c r="I204" s="59"/>
      <c r="J204" s="108">
        <v>42275</v>
      </c>
      <c r="K204" s="107">
        <f t="shared" si="16"/>
        <v>1870.3400000000001</v>
      </c>
      <c r="L204" s="34">
        <v>18.079999999999998</v>
      </c>
      <c r="M204" s="34"/>
      <c r="N204" s="34"/>
      <c r="O204" s="12"/>
    </row>
    <row r="205" spans="1:15" x14ac:dyDescent="0.35">
      <c r="A205" s="58"/>
      <c r="B205" s="87"/>
      <c r="C205" s="87"/>
      <c r="D205" s="72"/>
      <c r="E205" s="76"/>
      <c r="F205" s="88"/>
      <c r="G205" s="88"/>
      <c r="H205" s="88"/>
      <c r="I205" s="59"/>
      <c r="J205" s="108">
        <v>42432</v>
      </c>
      <c r="K205" s="107">
        <f t="shared" si="16"/>
        <v>1872.79</v>
      </c>
      <c r="L205" s="34">
        <v>15.63</v>
      </c>
      <c r="M205" s="34"/>
      <c r="N205" s="34"/>
      <c r="O205" s="12"/>
    </row>
    <row r="206" spans="1:15" x14ac:dyDescent="0.35">
      <c r="A206" s="58"/>
      <c r="B206" s="87"/>
      <c r="C206" s="87"/>
      <c r="D206" s="72"/>
      <c r="E206" s="76"/>
      <c r="F206" s="88"/>
      <c r="G206" s="88"/>
      <c r="H206" s="88"/>
      <c r="I206" s="59"/>
      <c r="J206" s="108">
        <v>42626</v>
      </c>
      <c r="K206" s="107">
        <f t="shared" si="16"/>
        <v>1869.0800000000002</v>
      </c>
      <c r="L206" s="34">
        <v>19.34</v>
      </c>
      <c r="M206" s="34"/>
      <c r="N206" s="34"/>
      <c r="O206" s="12"/>
    </row>
    <row r="207" spans="1:15" x14ac:dyDescent="0.35">
      <c r="A207" s="58"/>
      <c r="B207" s="87"/>
      <c r="C207" s="87"/>
      <c r="D207" s="72"/>
      <c r="E207" s="76"/>
      <c r="F207" s="88"/>
      <c r="G207" s="88"/>
      <c r="H207" s="88"/>
      <c r="I207" s="59"/>
      <c r="J207" s="108">
        <v>42817</v>
      </c>
      <c r="K207" s="107">
        <f t="shared" si="16"/>
        <v>1880.39</v>
      </c>
      <c r="L207" s="34">
        <v>8.0299999999999994</v>
      </c>
      <c r="M207" s="34"/>
      <c r="N207" s="34"/>
      <c r="O207" s="12"/>
    </row>
    <row r="208" spans="1:15" x14ac:dyDescent="0.35">
      <c r="A208" s="58"/>
      <c r="B208" s="87"/>
      <c r="C208" s="87"/>
      <c r="D208" s="72"/>
      <c r="E208" s="76"/>
      <c r="F208" s="88"/>
      <c r="G208" s="88"/>
      <c r="H208" s="88"/>
      <c r="I208" s="59"/>
      <c r="J208" s="108">
        <v>42984</v>
      </c>
      <c r="K208" s="107">
        <f t="shared" si="16"/>
        <v>1870.41</v>
      </c>
      <c r="L208" s="34">
        <v>18.010000000000002</v>
      </c>
      <c r="M208" s="34"/>
      <c r="N208" s="34"/>
      <c r="O208" s="12"/>
    </row>
    <row r="209" spans="1:15" x14ac:dyDescent="0.35">
      <c r="A209" s="58"/>
      <c r="B209" s="87"/>
      <c r="C209" s="87"/>
      <c r="D209" s="72"/>
      <c r="E209" s="76"/>
      <c r="F209" s="88"/>
      <c r="G209" s="88"/>
      <c r="H209" s="88"/>
      <c r="I209" s="59"/>
      <c r="J209" s="108">
        <v>43171</v>
      </c>
      <c r="K209" s="107">
        <f t="shared" si="16"/>
        <v>1871.4</v>
      </c>
      <c r="L209" s="34">
        <v>17.02</v>
      </c>
      <c r="M209" s="34"/>
      <c r="N209" s="34"/>
      <c r="O209" s="12"/>
    </row>
    <row r="210" spans="1:15" x14ac:dyDescent="0.35">
      <c r="A210" s="58"/>
      <c r="B210" s="87"/>
      <c r="C210" s="87"/>
      <c r="D210" s="72"/>
      <c r="E210" s="76"/>
      <c r="F210" s="88"/>
      <c r="G210" s="88"/>
      <c r="H210" s="88"/>
      <c r="I210" s="59"/>
      <c r="J210" s="114">
        <v>43340</v>
      </c>
      <c r="K210" s="115">
        <f t="shared" ref="K210:K222" si="17">IF(AND(ISNUMBER(I$186),ISNUMBER(L210)),I$186-L210,"")</f>
        <v>1870.58</v>
      </c>
      <c r="L210" s="36">
        <v>14.26</v>
      </c>
      <c r="M210" s="37"/>
      <c r="N210" s="37"/>
      <c r="O210" s="12"/>
    </row>
    <row r="211" spans="1:15" x14ac:dyDescent="0.35">
      <c r="A211" s="58"/>
      <c r="B211" s="87"/>
      <c r="C211" s="87"/>
      <c r="D211" s="72"/>
      <c r="E211" s="76"/>
      <c r="F211" s="88"/>
      <c r="G211" s="88"/>
      <c r="H211" s="88"/>
      <c r="I211" s="59"/>
      <c r="J211" s="114">
        <v>43531</v>
      </c>
      <c r="K211" s="115">
        <f t="shared" si="17"/>
        <v>1870.86</v>
      </c>
      <c r="L211" s="36">
        <v>13.98</v>
      </c>
      <c r="M211" s="37"/>
      <c r="N211" s="37"/>
      <c r="O211" s="12"/>
    </row>
    <row r="212" spans="1:15" x14ac:dyDescent="0.35">
      <c r="A212" s="58"/>
      <c r="B212" s="87"/>
      <c r="C212" s="87"/>
      <c r="D212" s="72"/>
      <c r="E212" s="76"/>
      <c r="F212" s="88"/>
      <c r="G212" s="88"/>
      <c r="H212" s="88"/>
      <c r="I212" s="59"/>
      <c r="J212" s="114">
        <v>43725</v>
      </c>
      <c r="K212" s="115">
        <f t="shared" si="17"/>
        <v>1870.6999999999998</v>
      </c>
      <c r="L212" s="36">
        <v>14.14</v>
      </c>
      <c r="M212" s="37"/>
      <c r="N212" s="37"/>
      <c r="O212" s="12"/>
    </row>
    <row r="213" spans="1:15" x14ac:dyDescent="0.35">
      <c r="A213" s="58"/>
      <c r="B213" s="87"/>
      <c r="C213" s="87"/>
      <c r="D213" s="72"/>
      <c r="E213" s="76"/>
      <c r="F213" s="88"/>
      <c r="G213" s="88"/>
      <c r="H213" s="88"/>
      <c r="I213" s="59"/>
      <c r="J213" s="114">
        <v>43899</v>
      </c>
      <c r="K213" s="115">
        <f t="shared" si="17"/>
        <v>1871.24</v>
      </c>
      <c r="L213" s="36">
        <v>13.6</v>
      </c>
      <c r="M213" s="37"/>
      <c r="N213" s="37"/>
      <c r="O213" s="12"/>
    </row>
    <row r="214" spans="1:15" x14ac:dyDescent="0.35">
      <c r="A214" s="58"/>
      <c r="B214" s="87"/>
      <c r="C214" s="87"/>
      <c r="D214" s="72"/>
      <c r="E214" s="76"/>
      <c r="F214" s="88"/>
      <c r="G214" s="88"/>
      <c r="H214" s="88"/>
      <c r="I214" s="59"/>
      <c r="J214" s="114">
        <v>44102</v>
      </c>
      <c r="K214" s="115">
        <f t="shared" si="17"/>
        <v>1870.6899999999998</v>
      </c>
      <c r="L214" s="36">
        <v>14.15</v>
      </c>
      <c r="M214" s="37"/>
      <c r="N214" s="37"/>
      <c r="O214" s="12"/>
    </row>
    <row r="215" spans="1:15" x14ac:dyDescent="0.35">
      <c r="A215" s="58"/>
      <c r="B215" s="87"/>
      <c r="C215" s="87"/>
      <c r="D215" s="72"/>
      <c r="E215" s="76"/>
      <c r="F215" s="88"/>
      <c r="G215" s="88"/>
      <c r="H215" s="88"/>
      <c r="I215" s="59"/>
      <c r="J215" s="114">
        <v>44277</v>
      </c>
      <c r="K215" s="115">
        <f t="shared" si="17"/>
        <v>1871.56</v>
      </c>
      <c r="L215" s="36">
        <v>13.28</v>
      </c>
      <c r="M215" s="37"/>
      <c r="N215" s="37"/>
      <c r="O215" s="12"/>
    </row>
    <row r="216" spans="1:15" x14ac:dyDescent="0.35">
      <c r="A216" s="58"/>
      <c r="B216" s="87"/>
      <c r="C216" s="87"/>
      <c r="D216" s="72"/>
      <c r="E216" s="76"/>
      <c r="F216" s="88"/>
      <c r="G216" s="88"/>
      <c r="H216" s="88"/>
      <c r="I216" s="59"/>
      <c r="J216" s="114">
        <v>44446</v>
      </c>
      <c r="K216" s="115">
        <f t="shared" si="17"/>
        <v>1870.61</v>
      </c>
      <c r="L216" s="36">
        <v>14.23</v>
      </c>
      <c r="M216" s="37"/>
      <c r="N216" s="37"/>
      <c r="O216" s="12"/>
    </row>
    <row r="217" spans="1:15" x14ac:dyDescent="0.35">
      <c r="A217" s="58"/>
      <c r="B217" s="87"/>
      <c r="C217" s="87"/>
      <c r="D217" s="72"/>
      <c r="E217" s="76"/>
      <c r="F217" s="88"/>
      <c r="G217" s="88"/>
      <c r="H217" s="88"/>
      <c r="I217" s="59"/>
      <c r="J217" s="116">
        <v>44523</v>
      </c>
      <c r="K217" s="115">
        <f t="shared" si="17"/>
        <v>1871.1499999999999</v>
      </c>
      <c r="L217" s="38">
        <v>13.69</v>
      </c>
      <c r="M217" s="39"/>
      <c r="N217" s="39"/>
      <c r="O217" s="12"/>
    </row>
    <row r="218" spans="1:15" x14ac:dyDescent="0.35">
      <c r="A218" s="58"/>
      <c r="B218" s="87"/>
      <c r="C218" s="87"/>
      <c r="D218" s="72"/>
      <c r="E218" s="76"/>
      <c r="F218" s="88"/>
      <c r="G218" s="88"/>
      <c r="H218" s="88"/>
      <c r="I218" s="59"/>
      <c r="J218" s="116">
        <v>44585</v>
      </c>
      <c r="K218" s="115">
        <f t="shared" si="17"/>
        <v>1871.3999999999999</v>
      </c>
      <c r="L218" s="38">
        <v>13.44</v>
      </c>
      <c r="M218" s="39"/>
      <c r="N218" s="39"/>
      <c r="O218" s="12"/>
    </row>
    <row r="219" spans="1:15" x14ac:dyDescent="0.35">
      <c r="A219" s="58"/>
      <c r="B219" s="87"/>
      <c r="C219" s="87"/>
      <c r="D219" s="72"/>
      <c r="E219" s="76"/>
      <c r="F219" s="88"/>
      <c r="G219" s="88"/>
      <c r="H219" s="88"/>
      <c r="I219" s="59"/>
      <c r="J219" s="116">
        <v>44622</v>
      </c>
      <c r="K219" s="115">
        <f t="shared" si="17"/>
        <v>1871.62</v>
      </c>
      <c r="L219" s="38">
        <v>13.22</v>
      </c>
      <c r="M219" s="39"/>
      <c r="N219" s="39"/>
      <c r="O219" s="12"/>
    </row>
    <row r="220" spans="1:15" x14ac:dyDescent="0.35">
      <c r="A220" s="58"/>
      <c r="B220" s="87"/>
      <c r="C220" s="87"/>
      <c r="D220" s="72"/>
      <c r="E220" s="76"/>
      <c r="F220" s="88"/>
      <c r="G220" s="88"/>
      <c r="H220" s="88"/>
      <c r="I220" s="59"/>
      <c r="J220" s="116">
        <v>44644</v>
      </c>
      <c r="K220" s="117">
        <f t="shared" si="17"/>
        <v>1873.28</v>
      </c>
      <c r="L220" s="38">
        <v>11.56</v>
      </c>
      <c r="M220" s="39"/>
      <c r="N220" s="39"/>
      <c r="O220" s="12"/>
    </row>
    <row r="221" spans="1:15" x14ac:dyDescent="0.35">
      <c r="A221" s="58"/>
      <c r="B221" s="87"/>
      <c r="C221" s="87"/>
      <c r="D221" s="72"/>
      <c r="E221" s="76"/>
      <c r="F221" s="88"/>
      <c r="G221" s="88"/>
      <c r="H221" s="88"/>
      <c r="I221" s="59"/>
      <c r="J221" s="116">
        <v>44951</v>
      </c>
      <c r="K221" s="117">
        <f t="shared" si="17"/>
        <v>1871.1599999999999</v>
      </c>
      <c r="L221" s="38">
        <v>13.68</v>
      </c>
      <c r="M221" s="39"/>
      <c r="N221" s="39"/>
      <c r="O221" s="12"/>
    </row>
    <row r="222" spans="1:15" x14ac:dyDescent="0.35">
      <c r="A222" s="58"/>
      <c r="B222" s="87"/>
      <c r="C222" s="87"/>
      <c r="D222" s="72"/>
      <c r="E222" s="77"/>
      <c r="F222" s="62"/>
      <c r="G222" s="62"/>
      <c r="H222" s="62"/>
      <c r="I222" s="63"/>
      <c r="J222" s="118">
        <v>45043</v>
      </c>
      <c r="K222" s="119">
        <f t="shared" si="17"/>
        <v>1872.3799999999999</v>
      </c>
      <c r="L222" s="40">
        <v>12.46</v>
      </c>
      <c r="M222" s="41"/>
      <c r="N222" s="41"/>
      <c r="O222" s="12"/>
    </row>
    <row r="223" spans="1:15" x14ac:dyDescent="0.35">
      <c r="A223" s="58"/>
      <c r="B223" s="87"/>
      <c r="C223" s="87"/>
      <c r="D223" s="72"/>
      <c r="E223" s="75" t="s">
        <v>40</v>
      </c>
      <c r="F223" s="56">
        <f>'[1]EIM_GW-Level&amp;PCB_Data_only'!I20</f>
        <v>47.659713575001099</v>
      </c>
      <c r="G223" s="56">
        <f>'[1]EIM_GW-Level&amp;PCB_Data_only'!J20</f>
        <v>-117.395306776513</v>
      </c>
      <c r="H223" s="56"/>
      <c r="I223" s="97">
        <v>1887.44</v>
      </c>
      <c r="J223" s="106">
        <v>38748</v>
      </c>
      <c r="K223" s="107">
        <f t="shared" ref="K223:K243" si="18">IF(AND(ISNUMBER(I$223),ISNUMBER(L223)),I$223-L223,"")</f>
        <v>1872.8700000000001</v>
      </c>
      <c r="L223" s="34">
        <v>14.57</v>
      </c>
      <c r="M223" s="34"/>
      <c r="N223" s="34"/>
      <c r="O223" s="12"/>
    </row>
    <row r="224" spans="1:15" x14ac:dyDescent="0.35">
      <c r="A224" s="58"/>
      <c r="B224" s="87"/>
      <c r="C224" s="87"/>
      <c r="D224" s="72"/>
      <c r="E224" s="76"/>
      <c r="F224" s="88"/>
      <c r="G224" s="88"/>
      <c r="H224" s="88"/>
      <c r="I224" s="59">
        <v>1884.25</v>
      </c>
      <c r="J224" s="106">
        <v>38937</v>
      </c>
      <c r="K224" s="107">
        <f t="shared" si="18"/>
        <v>1868.8300000000002</v>
      </c>
      <c r="L224" s="34">
        <v>18.61</v>
      </c>
      <c r="M224" s="34"/>
      <c r="N224" s="34"/>
      <c r="O224" s="12"/>
    </row>
    <row r="225" spans="1:15" x14ac:dyDescent="0.35">
      <c r="A225" s="58"/>
      <c r="B225" s="87"/>
      <c r="C225" s="87"/>
      <c r="D225" s="72"/>
      <c r="E225" s="76"/>
      <c r="F225" s="88"/>
      <c r="G225" s="88"/>
      <c r="H225" s="88"/>
      <c r="I225" s="59"/>
      <c r="J225" s="106">
        <v>39125</v>
      </c>
      <c r="K225" s="107">
        <f t="shared" si="18"/>
        <v>1870.43</v>
      </c>
      <c r="L225" s="34">
        <v>17.010000000000002</v>
      </c>
      <c r="M225" s="34"/>
      <c r="N225" s="34"/>
      <c r="O225" s="12"/>
    </row>
    <row r="226" spans="1:15" x14ac:dyDescent="0.35">
      <c r="A226" s="58"/>
      <c r="B226" s="87"/>
      <c r="C226" s="87"/>
      <c r="D226" s="72"/>
      <c r="E226" s="76"/>
      <c r="F226" s="88"/>
      <c r="G226" s="88"/>
      <c r="H226" s="88"/>
      <c r="I226" s="59"/>
      <c r="J226" s="106">
        <v>39331</v>
      </c>
      <c r="K226" s="107">
        <f t="shared" si="18"/>
        <v>1868.3600000000001</v>
      </c>
      <c r="L226" s="34">
        <v>19.079999999999998</v>
      </c>
      <c r="M226" s="34"/>
      <c r="N226" s="34"/>
      <c r="O226" s="12"/>
    </row>
    <row r="227" spans="1:15" x14ac:dyDescent="0.35">
      <c r="A227" s="58"/>
      <c r="B227" s="87"/>
      <c r="C227" s="87"/>
      <c r="D227" s="72"/>
      <c r="E227" s="76"/>
      <c r="F227" s="88"/>
      <c r="G227" s="88"/>
      <c r="H227" s="88"/>
      <c r="I227" s="59"/>
      <c r="J227" s="106">
        <v>39491</v>
      </c>
      <c r="K227" s="107">
        <f t="shared" si="18"/>
        <v>1869.72</v>
      </c>
      <c r="L227" s="34">
        <v>17.72</v>
      </c>
      <c r="M227" s="34"/>
      <c r="N227" s="34"/>
      <c r="O227" s="12"/>
    </row>
    <row r="228" spans="1:15" x14ac:dyDescent="0.35">
      <c r="A228" s="58"/>
      <c r="B228" s="87"/>
      <c r="C228" s="87"/>
      <c r="D228" s="72"/>
      <c r="E228" s="76"/>
      <c r="F228" s="88"/>
      <c r="G228" s="88"/>
      <c r="H228" s="88"/>
      <c r="I228" s="59"/>
      <c r="J228" s="106">
        <v>39701</v>
      </c>
      <c r="K228" s="107">
        <f t="shared" si="18"/>
        <v>1869.28</v>
      </c>
      <c r="L228" s="34">
        <v>18.16</v>
      </c>
      <c r="M228" s="34"/>
      <c r="N228" s="34"/>
      <c r="O228" s="12"/>
    </row>
    <row r="229" spans="1:15" x14ac:dyDescent="0.35">
      <c r="A229" s="58"/>
      <c r="B229" s="87"/>
      <c r="C229" s="87"/>
      <c r="D229" s="72"/>
      <c r="E229" s="76"/>
      <c r="F229" s="88"/>
      <c r="G229" s="88"/>
      <c r="H229" s="88"/>
      <c r="I229" s="59"/>
      <c r="J229" s="106">
        <v>39849</v>
      </c>
      <c r="K229" s="107">
        <f t="shared" si="18"/>
        <v>1871.3</v>
      </c>
      <c r="L229" s="34">
        <v>16.14</v>
      </c>
      <c r="M229" s="34"/>
      <c r="N229" s="34"/>
      <c r="O229" s="12"/>
    </row>
    <row r="230" spans="1:15" x14ac:dyDescent="0.35">
      <c r="A230" s="58"/>
      <c r="B230" s="87"/>
      <c r="C230" s="87"/>
      <c r="D230" s="72"/>
      <c r="E230" s="76"/>
      <c r="F230" s="88"/>
      <c r="G230" s="88"/>
      <c r="H230" s="88"/>
      <c r="I230" s="59"/>
      <c r="J230" s="106">
        <v>40044</v>
      </c>
      <c r="K230" s="107">
        <f t="shared" si="18"/>
        <v>1869.3400000000001</v>
      </c>
      <c r="L230" s="34">
        <v>18.100000000000001</v>
      </c>
      <c r="M230" s="34"/>
      <c r="N230" s="34"/>
      <c r="O230" s="12"/>
    </row>
    <row r="231" spans="1:15" x14ac:dyDescent="0.35">
      <c r="A231" s="58"/>
      <c r="B231" s="87"/>
      <c r="C231" s="87"/>
      <c r="D231" s="72"/>
      <c r="E231" s="76"/>
      <c r="F231" s="88"/>
      <c r="G231" s="88"/>
      <c r="H231" s="88"/>
      <c r="I231" s="59"/>
      <c r="J231" s="106">
        <v>40262</v>
      </c>
      <c r="K231" s="107">
        <f t="shared" si="18"/>
        <v>1870.02</v>
      </c>
      <c r="L231" s="34">
        <v>17.420000000000002</v>
      </c>
      <c r="M231" s="34"/>
      <c r="N231" s="34"/>
      <c r="O231" s="12"/>
    </row>
    <row r="232" spans="1:15" x14ac:dyDescent="0.35">
      <c r="A232" s="58"/>
      <c r="B232" s="87"/>
      <c r="C232" s="87"/>
      <c r="D232" s="72"/>
      <c r="E232" s="76"/>
      <c r="F232" s="88"/>
      <c r="G232" s="88"/>
      <c r="H232" s="88"/>
      <c r="I232" s="59"/>
      <c r="J232" s="106">
        <v>40407</v>
      </c>
      <c r="K232" s="107">
        <f t="shared" si="18"/>
        <v>1868.19</v>
      </c>
      <c r="L232" s="34">
        <v>19.25</v>
      </c>
      <c r="M232" s="34"/>
      <c r="N232" s="34"/>
      <c r="O232" s="12"/>
    </row>
    <row r="233" spans="1:15" x14ac:dyDescent="0.35">
      <c r="A233" s="58"/>
      <c r="B233" s="87"/>
      <c r="C233" s="87"/>
      <c r="D233" s="72"/>
      <c r="E233" s="76"/>
      <c r="F233" s="88"/>
      <c r="G233" s="88"/>
      <c r="H233" s="88"/>
      <c r="I233" s="59"/>
      <c r="J233" s="106">
        <v>40577</v>
      </c>
      <c r="K233" s="107">
        <f t="shared" si="18"/>
        <v>1874.39</v>
      </c>
      <c r="L233" s="34">
        <v>13.05</v>
      </c>
      <c r="M233" s="34"/>
      <c r="N233" s="34"/>
      <c r="O233" s="12"/>
    </row>
    <row r="234" spans="1:15" x14ac:dyDescent="0.35">
      <c r="A234" s="58"/>
      <c r="B234" s="87"/>
      <c r="C234" s="87"/>
      <c r="D234" s="72"/>
      <c r="E234" s="76"/>
      <c r="F234" s="88"/>
      <c r="G234" s="88"/>
      <c r="H234" s="88"/>
      <c r="I234" s="59"/>
      <c r="J234" s="106">
        <v>40808</v>
      </c>
      <c r="K234" s="107">
        <f t="shared" si="18"/>
        <v>1869.18</v>
      </c>
      <c r="L234" s="34">
        <v>18.260000000000002</v>
      </c>
      <c r="M234" s="34"/>
      <c r="N234" s="34"/>
      <c r="O234" s="12"/>
    </row>
    <row r="235" spans="1:15" x14ac:dyDescent="0.35">
      <c r="A235" s="58"/>
      <c r="B235" s="87"/>
      <c r="C235" s="87"/>
      <c r="D235" s="72"/>
      <c r="E235" s="76"/>
      <c r="F235" s="88"/>
      <c r="G235" s="88"/>
      <c r="H235" s="88"/>
      <c r="I235" s="59"/>
      <c r="J235" s="106">
        <v>40967</v>
      </c>
      <c r="K235" s="107">
        <f t="shared" si="18"/>
        <v>1870.06</v>
      </c>
      <c r="L235" s="34">
        <v>17.38</v>
      </c>
      <c r="M235" s="34"/>
      <c r="N235" s="34"/>
      <c r="O235" s="12"/>
    </row>
    <row r="236" spans="1:15" x14ac:dyDescent="0.35">
      <c r="A236" s="58"/>
      <c r="B236" s="87"/>
      <c r="C236" s="87"/>
      <c r="D236" s="72"/>
      <c r="E236" s="76"/>
      <c r="F236" s="88"/>
      <c r="G236" s="88"/>
      <c r="H236" s="88"/>
      <c r="I236" s="59"/>
      <c r="J236" s="106">
        <v>41157</v>
      </c>
      <c r="K236" s="107">
        <f t="shared" si="18"/>
        <v>1869.31</v>
      </c>
      <c r="L236" s="34">
        <v>18.13</v>
      </c>
      <c r="M236" s="34"/>
      <c r="N236" s="34"/>
      <c r="O236" s="12"/>
    </row>
    <row r="237" spans="1:15" x14ac:dyDescent="0.35">
      <c r="A237" s="58"/>
      <c r="B237" s="87"/>
      <c r="C237" s="87"/>
      <c r="D237" s="72"/>
      <c r="E237" s="76"/>
      <c r="F237" s="88"/>
      <c r="G237" s="88"/>
      <c r="H237" s="88"/>
      <c r="I237" s="59"/>
      <c r="J237" s="106">
        <v>41325</v>
      </c>
      <c r="K237" s="107">
        <f t="shared" si="18"/>
        <v>1870.96</v>
      </c>
      <c r="L237" s="34">
        <v>16.48</v>
      </c>
      <c r="M237" s="34"/>
      <c r="N237" s="34"/>
      <c r="O237" s="12"/>
    </row>
    <row r="238" spans="1:15" x14ac:dyDescent="0.35">
      <c r="A238" s="58"/>
      <c r="B238" s="87"/>
      <c r="C238" s="87"/>
      <c r="D238" s="72"/>
      <c r="E238" s="76"/>
      <c r="F238" s="88"/>
      <c r="G238" s="88"/>
      <c r="H238" s="88"/>
      <c r="I238" s="59"/>
      <c r="J238" s="106">
        <v>41522</v>
      </c>
      <c r="K238" s="107">
        <f t="shared" si="18"/>
        <v>1868.8500000000001</v>
      </c>
      <c r="L238" s="34">
        <v>18.59</v>
      </c>
      <c r="M238" s="34"/>
      <c r="N238" s="34"/>
      <c r="O238" s="12"/>
    </row>
    <row r="239" spans="1:15" x14ac:dyDescent="0.35">
      <c r="A239" s="58"/>
      <c r="B239" s="87"/>
      <c r="C239" s="87"/>
      <c r="D239" s="72"/>
      <c r="E239" s="76"/>
      <c r="F239" s="88"/>
      <c r="G239" s="88"/>
      <c r="H239" s="88"/>
      <c r="I239" s="59"/>
      <c r="J239" s="106">
        <v>41718</v>
      </c>
      <c r="K239" s="107">
        <f t="shared" si="18"/>
        <v>1875.72</v>
      </c>
      <c r="L239" s="34">
        <v>11.72</v>
      </c>
      <c r="M239" s="34"/>
      <c r="N239" s="34"/>
      <c r="O239" s="12"/>
    </row>
    <row r="240" spans="1:15" x14ac:dyDescent="0.35">
      <c r="A240" s="58"/>
      <c r="B240" s="87"/>
      <c r="C240" s="87"/>
      <c r="D240" s="72"/>
      <c r="E240" s="76"/>
      <c r="F240" s="88"/>
      <c r="G240" s="88"/>
      <c r="H240" s="88"/>
      <c r="I240" s="59"/>
      <c r="J240" s="106">
        <v>41892</v>
      </c>
      <c r="K240" s="107">
        <f t="shared" si="18"/>
        <v>1869.0900000000001</v>
      </c>
      <c r="L240" s="34">
        <v>18.350000000000001</v>
      </c>
      <c r="M240" s="34"/>
      <c r="N240" s="34"/>
      <c r="O240" s="12"/>
    </row>
    <row r="241" spans="1:15" x14ac:dyDescent="0.35">
      <c r="A241" s="58"/>
      <c r="B241" s="87"/>
      <c r="C241" s="87"/>
      <c r="D241" s="72"/>
      <c r="E241" s="76"/>
      <c r="F241" s="88"/>
      <c r="G241" s="88"/>
      <c r="H241" s="88"/>
      <c r="I241" s="59"/>
      <c r="J241" s="108">
        <v>42065</v>
      </c>
      <c r="K241" s="107">
        <f t="shared" si="18"/>
        <v>1873.31</v>
      </c>
      <c r="L241" s="34">
        <v>14.13</v>
      </c>
      <c r="M241" s="34"/>
      <c r="N241" s="34"/>
      <c r="O241" s="12"/>
    </row>
    <row r="242" spans="1:15" x14ac:dyDescent="0.35">
      <c r="A242" s="58"/>
      <c r="B242" s="87"/>
      <c r="C242" s="87"/>
      <c r="D242" s="72"/>
      <c r="E242" s="76"/>
      <c r="F242" s="88"/>
      <c r="G242" s="88"/>
      <c r="H242" s="88"/>
      <c r="I242" s="59"/>
      <c r="J242" s="108">
        <v>42275</v>
      </c>
      <c r="K242" s="107">
        <f t="shared" si="18"/>
        <v>1868.42</v>
      </c>
      <c r="L242" s="34">
        <v>19.02</v>
      </c>
      <c r="M242" s="34"/>
      <c r="N242" s="34"/>
      <c r="O242" s="12"/>
    </row>
    <row r="243" spans="1:15" x14ac:dyDescent="0.35">
      <c r="A243" s="58"/>
      <c r="B243" s="87"/>
      <c r="C243" s="87"/>
      <c r="D243" s="72"/>
      <c r="E243" s="76"/>
      <c r="F243" s="88"/>
      <c r="G243" s="88"/>
      <c r="H243" s="88"/>
      <c r="I243" s="59"/>
      <c r="J243" s="108">
        <v>42432</v>
      </c>
      <c r="K243" s="107">
        <f t="shared" si="18"/>
        <v>1873.48</v>
      </c>
      <c r="L243" s="34">
        <v>13.96</v>
      </c>
      <c r="M243" s="34"/>
      <c r="N243" s="34"/>
      <c r="O243" s="12"/>
    </row>
    <row r="244" spans="1:15" x14ac:dyDescent="0.35">
      <c r="A244" s="58"/>
      <c r="B244" s="87"/>
      <c r="C244" s="87"/>
      <c r="D244" s="72"/>
      <c r="E244" s="76"/>
      <c r="F244" s="88"/>
      <c r="G244" s="88"/>
      <c r="H244" s="88"/>
      <c r="I244" s="59"/>
      <c r="J244" s="108">
        <v>42626</v>
      </c>
      <c r="K244" s="107"/>
      <c r="L244" s="34" t="s">
        <v>30</v>
      </c>
      <c r="M244" s="34"/>
      <c r="N244" s="34"/>
      <c r="O244" s="12"/>
    </row>
    <row r="245" spans="1:15" x14ac:dyDescent="0.35">
      <c r="A245" s="58"/>
      <c r="B245" s="87"/>
      <c r="C245" s="87"/>
      <c r="D245" s="72"/>
      <c r="E245" s="76"/>
      <c r="F245" s="88"/>
      <c r="G245" s="88"/>
      <c r="H245" s="88"/>
      <c r="I245" s="59"/>
      <c r="J245" s="108">
        <v>42817</v>
      </c>
      <c r="K245" s="107">
        <f>IF(AND(ISNUMBER(I$223),ISNUMBER(L245)),I$223-L245,"")</f>
        <v>1880.14</v>
      </c>
      <c r="L245" s="34">
        <v>7.3</v>
      </c>
      <c r="M245" s="34"/>
      <c r="N245" s="34"/>
      <c r="O245" s="12"/>
    </row>
    <row r="246" spans="1:15" x14ac:dyDescent="0.35">
      <c r="A246" s="58"/>
      <c r="B246" s="87"/>
      <c r="C246" s="87"/>
      <c r="D246" s="72"/>
      <c r="E246" s="76"/>
      <c r="F246" s="88"/>
      <c r="G246" s="88"/>
      <c r="H246" s="88"/>
      <c r="I246" s="59"/>
      <c r="J246" s="108">
        <v>42984</v>
      </c>
      <c r="K246" s="107">
        <f>IF(AND(ISNUMBER(I$223),ISNUMBER(L246)),I$223-L246,"")</f>
        <v>1869.14</v>
      </c>
      <c r="L246" s="34">
        <v>18.3</v>
      </c>
      <c r="M246" s="34"/>
      <c r="N246" s="34"/>
      <c r="O246" s="12"/>
    </row>
    <row r="247" spans="1:15" x14ac:dyDescent="0.35">
      <c r="A247" s="58"/>
      <c r="B247" s="87"/>
      <c r="C247" s="87"/>
      <c r="D247" s="72"/>
      <c r="E247" s="76"/>
      <c r="F247" s="88"/>
      <c r="G247" s="88"/>
      <c r="H247" s="88"/>
      <c r="I247" s="59"/>
      <c r="J247" s="108">
        <v>43171</v>
      </c>
      <c r="K247" s="107">
        <f>IF(AND(ISNUMBER(I$223),ISNUMBER(L247)),I$223-L247,"")</f>
        <v>1871.96</v>
      </c>
      <c r="L247" s="34">
        <v>15.48</v>
      </c>
      <c r="M247" s="34"/>
      <c r="N247" s="34"/>
      <c r="O247" s="12"/>
    </row>
    <row r="248" spans="1:15" x14ac:dyDescent="0.35">
      <c r="A248" s="58"/>
      <c r="B248" s="87"/>
      <c r="C248" s="87"/>
      <c r="D248" s="72"/>
      <c r="E248" s="76"/>
      <c r="F248" s="88"/>
      <c r="G248" s="88"/>
      <c r="H248" s="88"/>
      <c r="I248" s="59"/>
      <c r="J248" s="114">
        <v>43340</v>
      </c>
      <c r="K248" s="107">
        <f t="shared" ref="K248:K260" si="19">IF(AND(ISNUMBER(I$224),ISNUMBER(L248)),I$224-L248,"")</f>
        <v>1869.03</v>
      </c>
      <c r="L248" s="34">
        <v>15.22</v>
      </c>
      <c r="M248" s="34"/>
      <c r="N248" s="34"/>
      <c r="O248" s="12"/>
    </row>
    <row r="249" spans="1:15" x14ac:dyDescent="0.35">
      <c r="A249" s="58"/>
      <c r="B249" s="87"/>
      <c r="C249" s="87"/>
      <c r="D249" s="72"/>
      <c r="E249" s="76"/>
      <c r="F249" s="88"/>
      <c r="G249" s="88"/>
      <c r="H249" s="88"/>
      <c r="I249" s="59"/>
      <c r="J249" s="114">
        <v>43531</v>
      </c>
      <c r="K249" s="107">
        <f t="shared" si="19"/>
        <v>1870.05</v>
      </c>
      <c r="L249" s="34">
        <v>14.2</v>
      </c>
      <c r="M249" s="34"/>
      <c r="N249" s="34"/>
      <c r="O249" s="12"/>
    </row>
    <row r="250" spans="1:15" x14ac:dyDescent="0.35">
      <c r="A250" s="58"/>
      <c r="B250" s="87"/>
      <c r="C250" s="87"/>
      <c r="D250" s="72"/>
      <c r="E250" s="76"/>
      <c r="F250" s="88"/>
      <c r="G250" s="88"/>
      <c r="H250" s="88"/>
      <c r="I250" s="59"/>
      <c r="J250" s="114">
        <v>43725</v>
      </c>
      <c r="K250" s="109">
        <f t="shared" si="19"/>
        <v>1868.69</v>
      </c>
      <c r="L250" s="30">
        <v>15.56</v>
      </c>
      <c r="M250" s="34"/>
      <c r="N250" s="34"/>
      <c r="O250" s="12"/>
    </row>
    <row r="251" spans="1:15" x14ac:dyDescent="0.35">
      <c r="A251" s="58"/>
      <c r="B251" s="87"/>
      <c r="C251" s="87"/>
      <c r="D251" s="72"/>
      <c r="E251" s="76"/>
      <c r="F251" s="88"/>
      <c r="G251" s="88"/>
      <c r="H251" s="88"/>
      <c r="I251" s="59"/>
      <c r="J251" s="114">
        <v>43899</v>
      </c>
      <c r="K251" s="109">
        <f t="shared" si="19"/>
        <v>1870.88</v>
      </c>
      <c r="L251" s="30">
        <v>13.37</v>
      </c>
      <c r="M251" s="34"/>
      <c r="N251" s="34"/>
      <c r="O251" s="12"/>
    </row>
    <row r="252" spans="1:15" x14ac:dyDescent="0.35">
      <c r="A252" s="58"/>
      <c r="B252" s="87"/>
      <c r="C252" s="87"/>
      <c r="D252" s="72"/>
      <c r="E252" s="76"/>
      <c r="F252" s="88"/>
      <c r="G252" s="88"/>
      <c r="H252" s="88"/>
      <c r="I252" s="59"/>
      <c r="J252" s="114">
        <v>44102</v>
      </c>
      <c r="K252" s="109">
        <f t="shared" si="19"/>
        <v>1869.14</v>
      </c>
      <c r="L252" s="34">
        <v>15.11</v>
      </c>
      <c r="M252" s="34"/>
      <c r="N252" s="34"/>
      <c r="O252" s="12"/>
    </row>
    <row r="253" spans="1:15" x14ac:dyDescent="0.35">
      <c r="A253" s="58"/>
      <c r="B253" s="87"/>
      <c r="C253" s="87"/>
      <c r="D253" s="72"/>
      <c r="E253" s="76"/>
      <c r="F253" s="88"/>
      <c r="G253" s="88"/>
      <c r="H253" s="88"/>
      <c r="I253" s="59"/>
      <c r="J253" s="114">
        <v>44277</v>
      </c>
      <c r="K253" s="109">
        <f t="shared" si="19"/>
        <v>1870.94</v>
      </c>
      <c r="L253" s="34">
        <v>13.31</v>
      </c>
      <c r="M253" s="34"/>
      <c r="N253" s="34"/>
      <c r="O253" s="12"/>
    </row>
    <row r="254" spans="1:15" x14ac:dyDescent="0.35">
      <c r="A254" s="58"/>
      <c r="B254" s="87"/>
      <c r="C254" s="87"/>
      <c r="D254" s="72"/>
      <c r="E254" s="76"/>
      <c r="F254" s="88"/>
      <c r="G254" s="88"/>
      <c r="H254" s="88"/>
      <c r="I254" s="59"/>
      <c r="J254" s="114">
        <v>44446</v>
      </c>
      <c r="K254" s="109">
        <f t="shared" si="19"/>
        <v>1868.14</v>
      </c>
      <c r="L254" s="34">
        <v>16.11</v>
      </c>
      <c r="M254" s="34"/>
      <c r="N254" s="34"/>
      <c r="O254" s="12"/>
    </row>
    <row r="255" spans="1:15" x14ac:dyDescent="0.35">
      <c r="A255" s="58"/>
      <c r="B255" s="87"/>
      <c r="C255" s="87"/>
      <c r="D255" s="72"/>
      <c r="E255" s="76"/>
      <c r="F255" s="88"/>
      <c r="G255" s="88"/>
      <c r="H255" s="88"/>
      <c r="I255" s="59"/>
      <c r="J255" s="116">
        <v>44523</v>
      </c>
      <c r="K255" s="109">
        <f t="shared" si="19"/>
        <v>1870.02</v>
      </c>
      <c r="L255" s="42">
        <v>14.23</v>
      </c>
      <c r="M255" s="42"/>
      <c r="N255" s="42"/>
      <c r="O255" s="12"/>
    </row>
    <row r="256" spans="1:15" x14ac:dyDescent="0.35">
      <c r="A256" s="58"/>
      <c r="B256" s="87"/>
      <c r="C256" s="87"/>
      <c r="D256" s="72"/>
      <c r="E256" s="76"/>
      <c r="F256" s="88"/>
      <c r="G256" s="88"/>
      <c r="H256" s="88"/>
      <c r="I256" s="59"/>
      <c r="J256" s="116">
        <v>44585</v>
      </c>
      <c r="K256" s="109">
        <f t="shared" si="19"/>
        <v>1870.65</v>
      </c>
      <c r="L256" s="42">
        <v>13.6</v>
      </c>
      <c r="M256" s="42"/>
      <c r="N256" s="42"/>
      <c r="O256" s="12"/>
    </row>
    <row r="257" spans="1:15" x14ac:dyDescent="0.35">
      <c r="A257" s="58"/>
      <c r="B257" s="87"/>
      <c r="C257" s="87"/>
      <c r="D257" s="72"/>
      <c r="E257" s="76"/>
      <c r="F257" s="88"/>
      <c r="G257" s="88"/>
      <c r="H257" s="88"/>
      <c r="I257" s="59"/>
      <c r="J257" s="116">
        <v>44622</v>
      </c>
      <c r="K257" s="109">
        <f t="shared" si="19"/>
        <v>1870.33</v>
      </c>
      <c r="L257" s="42">
        <v>13.92</v>
      </c>
      <c r="M257" s="42"/>
      <c r="N257" s="42"/>
      <c r="O257" s="12"/>
    </row>
    <row r="258" spans="1:15" x14ac:dyDescent="0.35">
      <c r="A258" s="58"/>
      <c r="B258" s="87"/>
      <c r="C258" s="87"/>
      <c r="D258" s="72"/>
      <c r="E258" s="76"/>
      <c r="F258" s="88"/>
      <c r="G258" s="88"/>
      <c r="H258" s="88"/>
      <c r="I258" s="59"/>
      <c r="J258" s="116">
        <v>44644</v>
      </c>
      <c r="K258" s="109">
        <f t="shared" si="19"/>
        <v>1873.61</v>
      </c>
      <c r="L258" s="42">
        <v>10.64</v>
      </c>
      <c r="M258" s="42"/>
      <c r="N258" s="42"/>
      <c r="O258" s="12"/>
    </row>
    <row r="259" spans="1:15" x14ac:dyDescent="0.35">
      <c r="A259" s="58"/>
      <c r="B259" s="87"/>
      <c r="C259" s="87"/>
      <c r="D259" s="72"/>
      <c r="E259" s="76"/>
      <c r="F259" s="88"/>
      <c r="G259" s="88"/>
      <c r="H259" s="88"/>
      <c r="I259" s="59"/>
      <c r="J259" s="116">
        <v>44951</v>
      </c>
      <c r="K259" s="111">
        <f t="shared" si="19"/>
        <v>1870.54</v>
      </c>
      <c r="L259" s="42">
        <v>13.71</v>
      </c>
      <c r="M259" s="42"/>
      <c r="N259" s="42"/>
      <c r="O259" s="12"/>
    </row>
    <row r="260" spans="1:15" x14ac:dyDescent="0.35">
      <c r="A260" s="58"/>
      <c r="B260" s="87"/>
      <c r="C260" s="87"/>
      <c r="D260" s="72"/>
      <c r="E260" s="77"/>
      <c r="F260" s="62"/>
      <c r="G260" s="62"/>
      <c r="H260" s="62"/>
      <c r="I260" s="63"/>
      <c r="J260" s="118">
        <v>45043</v>
      </c>
      <c r="K260" s="113">
        <f t="shared" si="19"/>
        <v>1872.34</v>
      </c>
      <c r="L260" s="32">
        <v>11.91</v>
      </c>
      <c r="M260" s="32"/>
      <c r="N260" s="32"/>
      <c r="O260" s="12"/>
    </row>
    <row r="261" spans="1:15" x14ac:dyDescent="0.35">
      <c r="A261" s="58"/>
      <c r="B261" s="87"/>
      <c r="C261" s="87"/>
      <c r="D261" s="72"/>
      <c r="E261" s="75" t="s">
        <v>41</v>
      </c>
      <c r="F261" s="56">
        <f>'[1]EIM_GW-Level&amp;PCB_Data_only'!I23</f>
        <v>47.6588106677927</v>
      </c>
      <c r="G261" s="56">
        <f>'[1]EIM_GW-Level&amp;PCB_Data_only'!J23</f>
        <v>-117.39741551662</v>
      </c>
      <c r="H261" s="56"/>
      <c r="I261" s="57">
        <v>1892.06</v>
      </c>
      <c r="J261" s="106">
        <v>38748</v>
      </c>
      <c r="K261" s="107">
        <f t="shared" ref="K261:K297" si="20">IF(AND(ISNUMBER(I$261),ISNUMBER(L261)),I$261-L261,"")</f>
        <v>1872.4199999999998</v>
      </c>
      <c r="L261" s="34">
        <v>19.64</v>
      </c>
      <c r="M261" s="34"/>
      <c r="N261" s="34"/>
      <c r="O261" s="12"/>
    </row>
    <row r="262" spans="1:15" x14ac:dyDescent="0.35">
      <c r="A262" s="58"/>
      <c r="B262" s="87"/>
      <c r="C262" s="87"/>
      <c r="D262" s="72"/>
      <c r="E262" s="76"/>
      <c r="F262" s="88"/>
      <c r="G262" s="88"/>
      <c r="H262" s="88"/>
      <c r="I262" s="59"/>
      <c r="J262" s="106">
        <v>38937</v>
      </c>
      <c r="K262" s="107">
        <f t="shared" si="20"/>
        <v>1870.84</v>
      </c>
      <c r="L262" s="34">
        <v>21.22</v>
      </c>
      <c r="M262" s="34"/>
      <c r="N262" s="34"/>
      <c r="O262" s="12"/>
    </row>
    <row r="263" spans="1:15" x14ac:dyDescent="0.35">
      <c r="A263" s="58"/>
      <c r="B263" s="87"/>
      <c r="C263" s="87"/>
      <c r="D263" s="72"/>
      <c r="E263" s="76"/>
      <c r="F263" s="88"/>
      <c r="G263" s="88"/>
      <c r="H263" s="88"/>
      <c r="I263" s="59"/>
      <c r="J263" s="106">
        <v>39125</v>
      </c>
      <c r="K263" s="107">
        <f t="shared" si="20"/>
        <v>1871.01</v>
      </c>
      <c r="L263" s="34">
        <v>21.05</v>
      </c>
      <c r="M263" s="34"/>
      <c r="N263" s="34"/>
      <c r="O263" s="12"/>
    </row>
    <row r="264" spans="1:15" x14ac:dyDescent="0.35">
      <c r="A264" s="58"/>
      <c r="B264" s="87"/>
      <c r="C264" s="87"/>
      <c r="D264" s="72"/>
      <c r="E264" s="76"/>
      <c r="F264" s="88"/>
      <c r="G264" s="88"/>
      <c r="H264" s="88"/>
      <c r="I264" s="59"/>
      <c r="J264" s="106">
        <v>39331</v>
      </c>
      <c r="K264" s="107">
        <f t="shared" si="20"/>
        <v>1870.55</v>
      </c>
      <c r="L264" s="34">
        <v>21.51</v>
      </c>
      <c r="M264" s="34"/>
      <c r="N264" s="34"/>
      <c r="O264" s="12"/>
    </row>
    <row r="265" spans="1:15" x14ac:dyDescent="0.35">
      <c r="A265" s="58"/>
      <c r="B265" s="87"/>
      <c r="C265" s="87"/>
      <c r="D265" s="72"/>
      <c r="E265" s="76"/>
      <c r="F265" s="88"/>
      <c r="G265" s="88"/>
      <c r="H265" s="88"/>
      <c r="I265" s="59"/>
      <c r="J265" s="106">
        <v>39491</v>
      </c>
      <c r="K265" s="107">
        <f t="shared" si="20"/>
        <v>1871.03</v>
      </c>
      <c r="L265" s="34">
        <v>21.03</v>
      </c>
      <c r="M265" s="34"/>
      <c r="N265" s="34"/>
      <c r="O265" s="12"/>
    </row>
    <row r="266" spans="1:15" x14ac:dyDescent="0.35">
      <c r="A266" s="58"/>
      <c r="B266" s="87"/>
      <c r="C266" s="87"/>
      <c r="D266" s="72"/>
      <c r="E266" s="76"/>
      <c r="F266" s="88"/>
      <c r="G266" s="88"/>
      <c r="H266" s="88"/>
      <c r="I266" s="59"/>
      <c r="J266" s="106">
        <v>39701</v>
      </c>
      <c r="K266" s="107">
        <f t="shared" si="20"/>
        <v>1870.8</v>
      </c>
      <c r="L266" s="34">
        <v>21.26</v>
      </c>
      <c r="M266" s="34"/>
      <c r="N266" s="34"/>
      <c r="O266" s="12"/>
    </row>
    <row r="267" spans="1:15" x14ac:dyDescent="0.35">
      <c r="A267" s="58"/>
      <c r="B267" s="87"/>
      <c r="C267" s="87"/>
      <c r="D267" s="72"/>
      <c r="E267" s="76"/>
      <c r="F267" s="88"/>
      <c r="G267" s="88"/>
      <c r="H267" s="88"/>
      <c r="I267" s="59"/>
      <c r="J267" s="106">
        <v>39849</v>
      </c>
      <c r="K267" s="107">
        <f t="shared" si="20"/>
        <v>1871.1</v>
      </c>
      <c r="L267" s="34">
        <v>20.96</v>
      </c>
      <c r="M267" s="34"/>
      <c r="N267" s="34"/>
      <c r="O267" s="12"/>
    </row>
    <row r="268" spans="1:15" x14ac:dyDescent="0.35">
      <c r="A268" s="58"/>
      <c r="B268" s="87"/>
      <c r="C268" s="87"/>
      <c r="D268" s="72"/>
      <c r="E268" s="76"/>
      <c r="F268" s="88"/>
      <c r="G268" s="88"/>
      <c r="H268" s="88"/>
      <c r="I268" s="59"/>
      <c r="J268" s="106">
        <v>40044</v>
      </c>
      <c r="K268" s="107">
        <f t="shared" si="20"/>
        <v>1870.6599999999999</v>
      </c>
      <c r="L268" s="34">
        <v>21.4</v>
      </c>
      <c r="M268" s="34"/>
      <c r="N268" s="34"/>
      <c r="O268" s="12"/>
    </row>
    <row r="269" spans="1:15" x14ac:dyDescent="0.35">
      <c r="A269" s="58"/>
      <c r="B269" s="87"/>
      <c r="C269" s="87"/>
      <c r="D269" s="72"/>
      <c r="E269" s="76"/>
      <c r="F269" s="88"/>
      <c r="G269" s="88"/>
      <c r="H269" s="88"/>
      <c r="I269" s="59"/>
      <c r="J269" s="106">
        <v>40262</v>
      </c>
      <c r="K269" s="107">
        <f t="shared" si="20"/>
        <v>1871.03</v>
      </c>
      <c r="L269" s="34">
        <v>21.03</v>
      </c>
      <c r="M269" s="34"/>
      <c r="N269" s="34"/>
      <c r="O269" s="12"/>
    </row>
    <row r="270" spans="1:15" x14ac:dyDescent="0.35">
      <c r="A270" s="58"/>
      <c r="B270" s="87"/>
      <c r="C270" s="87"/>
      <c r="D270" s="72"/>
      <c r="E270" s="76"/>
      <c r="F270" s="88"/>
      <c r="G270" s="88"/>
      <c r="H270" s="88"/>
      <c r="I270" s="59"/>
      <c r="J270" s="106">
        <v>40407</v>
      </c>
      <c r="K270" s="107">
        <f t="shared" si="20"/>
        <v>1870.31</v>
      </c>
      <c r="L270" s="34">
        <v>21.75</v>
      </c>
      <c r="M270" s="34"/>
      <c r="N270" s="34"/>
      <c r="O270" s="12"/>
    </row>
    <row r="271" spans="1:15" x14ac:dyDescent="0.35">
      <c r="A271" s="58"/>
      <c r="B271" s="87"/>
      <c r="C271" s="87"/>
      <c r="D271" s="72"/>
      <c r="E271" s="76"/>
      <c r="F271" s="88"/>
      <c r="G271" s="88"/>
      <c r="H271" s="88"/>
      <c r="I271" s="59"/>
      <c r="J271" s="106">
        <v>40577</v>
      </c>
      <c r="K271" s="107">
        <f t="shared" si="20"/>
        <v>1873.5</v>
      </c>
      <c r="L271" s="34">
        <v>18.559999999999999</v>
      </c>
      <c r="M271" s="34"/>
      <c r="N271" s="34"/>
      <c r="O271" s="12"/>
    </row>
    <row r="272" spans="1:15" x14ac:dyDescent="0.35">
      <c r="A272" s="58"/>
      <c r="B272" s="87"/>
      <c r="C272" s="87"/>
      <c r="D272" s="72"/>
      <c r="E272" s="76"/>
      <c r="F272" s="88"/>
      <c r="G272" s="88"/>
      <c r="H272" s="88"/>
      <c r="I272" s="59"/>
      <c r="J272" s="106">
        <v>40808</v>
      </c>
      <c r="K272" s="107">
        <f t="shared" si="20"/>
        <v>1870.33</v>
      </c>
      <c r="L272" s="34">
        <v>21.73</v>
      </c>
      <c r="M272" s="34"/>
      <c r="N272" s="34"/>
      <c r="O272" s="12"/>
    </row>
    <row r="273" spans="1:15" x14ac:dyDescent="0.35">
      <c r="A273" s="58"/>
      <c r="B273" s="87"/>
      <c r="C273" s="87"/>
      <c r="D273" s="72"/>
      <c r="E273" s="76"/>
      <c r="F273" s="88"/>
      <c r="G273" s="88"/>
      <c r="H273" s="88"/>
      <c r="I273" s="59"/>
      <c r="J273" s="106">
        <v>40967</v>
      </c>
      <c r="K273" s="107">
        <f t="shared" si="20"/>
        <v>1871.26</v>
      </c>
      <c r="L273" s="34">
        <v>20.8</v>
      </c>
      <c r="M273" s="34"/>
      <c r="N273" s="34"/>
      <c r="O273" s="12"/>
    </row>
    <row r="274" spans="1:15" x14ac:dyDescent="0.35">
      <c r="A274" s="58"/>
      <c r="B274" s="87"/>
      <c r="C274" s="87"/>
      <c r="D274" s="72"/>
      <c r="E274" s="76"/>
      <c r="F274" s="88"/>
      <c r="G274" s="88"/>
      <c r="H274" s="88"/>
      <c r="I274" s="59"/>
      <c r="J274" s="106">
        <v>41157</v>
      </c>
      <c r="K274" s="107">
        <f t="shared" si="20"/>
        <v>1870.56</v>
      </c>
      <c r="L274" s="34">
        <v>21.5</v>
      </c>
      <c r="M274" s="34"/>
      <c r="N274" s="34"/>
      <c r="O274" s="12"/>
    </row>
    <row r="275" spans="1:15" x14ac:dyDescent="0.35">
      <c r="A275" s="58"/>
      <c r="B275" s="87"/>
      <c r="C275" s="87"/>
      <c r="D275" s="72"/>
      <c r="E275" s="76"/>
      <c r="F275" s="88"/>
      <c r="G275" s="88"/>
      <c r="H275" s="88"/>
      <c r="I275" s="59"/>
      <c r="J275" s="106">
        <v>41325</v>
      </c>
      <c r="K275" s="107">
        <f t="shared" si="20"/>
        <v>1871.32</v>
      </c>
      <c r="L275" s="34">
        <v>20.74</v>
      </c>
      <c r="M275" s="34"/>
      <c r="N275" s="34"/>
      <c r="O275" s="12"/>
    </row>
    <row r="276" spans="1:15" x14ac:dyDescent="0.35">
      <c r="A276" s="58"/>
      <c r="B276" s="87"/>
      <c r="C276" s="87"/>
      <c r="D276" s="72"/>
      <c r="E276" s="76"/>
      <c r="F276" s="88"/>
      <c r="G276" s="88"/>
      <c r="H276" s="88"/>
      <c r="I276" s="59"/>
      <c r="J276" s="106">
        <v>41522</v>
      </c>
      <c r="K276" s="107">
        <f t="shared" si="20"/>
        <v>1870.6299999999999</v>
      </c>
      <c r="L276" s="34">
        <v>21.43</v>
      </c>
      <c r="M276" s="34"/>
      <c r="N276" s="34"/>
      <c r="O276" s="12"/>
    </row>
    <row r="277" spans="1:15" x14ac:dyDescent="0.35">
      <c r="A277" s="58"/>
      <c r="B277" s="87"/>
      <c r="C277" s="87"/>
      <c r="D277" s="72"/>
      <c r="E277" s="76"/>
      <c r="F277" s="88"/>
      <c r="G277" s="88"/>
      <c r="H277" s="88"/>
      <c r="I277" s="59"/>
      <c r="J277" s="106">
        <v>41718</v>
      </c>
      <c r="K277" s="107">
        <f t="shared" si="20"/>
        <v>1875.6299999999999</v>
      </c>
      <c r="L277" s="34">
        <v>16.43</v>
      </c>
      <c r="M277" s="34"/>
      <c r="N277" s="34"/>
      <c r="O277" s="12"/>
    </row>
    <row r="278" spans="1:15" x14ac:dyDescent="0.35">
      <c r="A278" s="58"/>
      <c r="B278" s="87"/>
      <c r="C278" s="87"/>
      <c r="D278" s="72"/>
      <c r="E278" s="76"/>
      <c r="F278" s="88"/>
      <c r="G278" s="88"/>
      <c r="H278" s="88"/>
      <c r="I278" s="59"/>
      <c r="J278" s="106">
        <v>41892</v>
      </c>
      <c r="K278" s="107">
        <f t="shared" si="20"/>
        <v>1870.71</v>
      </c>
      <c r="L278" s="34">
        <v>21.35</v>
      </c>
      <c r="M278" s="34"/>
      <c r="N278" s="34"/>
      <c r="O278" s="12"/>
    </row>
    <row r="279" spans="1:15" x14ac:dyDescent="0.35">
      <c r="A279" s="58"/>
      <c r="B279" s="87"/>
      <c r="C279" s="87"/>
      <c r="D279" s="72"/>
      <c r="E279" s="76"/>
      <c r="F279" s="88"/>
      <c r="G279" s="88"/>
      <c r="H279" s="88"/>
      <c r="I279" s="59"/>
      <c r="J279" s="108">
        <v>42065</v>
      </c>
      <c r="K279" s="107">
        <f t="shared" si="20"/>
        <v>1872.48</v>
      </c>
      <c r="L279" s="34">
        <v>19.579999999999998</v>
      </c>
      <c r="M279" s="34"/>
      <c r="N279" s="34"/>
      <c r="O279" s="12"/>
    </row>
    <row r="280" spans="1:15" x14ac:dyDescent="0.35">
      <c r="A280" s="58"/>
      <c r="B280" s="87"/>
      <c r="C280" s="87"/>
      <c r="D280" s="72"/>
      <c r="E280" s="76"/>
      <c r="F280" s="88"/>
      <c r="G280" s="88"/>
      <c r="H280" s="88"/>
      <c r="I280" s="59"/>
      <c r="J280" s="108">
        <v>42275</v>
      </c>
      <c r="K280" s="107">
        <f t="shared" si="20"/>
        <v>1870.6399999999999</v>
      </c>
      <c r="L280" s="34">
        <v>21.42</v>
      </c>
      <c r="M280" s="34"/>
      <c r="N280" s="34"/>
      <c r="O280" s="12"/>
    </row>
    <row r="281" spans="1:15" x14ac:dyDescent="0.35">
      <c r="A281" s="58"/>
      <c r="B281" s="87"/>
      <c r="C281" s="87"/>
      <c r="D281" s="72"/>
      <c r="E281" s="76"/>
      <c r="F281" s="88"/>
      <c r="G281" s="88"/>
      <c r="H281" s="88"/>
      <c r="I281" s="59"/>
      <c r="J281" s="108">
        <v>42432</v>
      </c>
      <c r="K281" s="107">
        <f t="shared" si="20"/>
        <v>1873.05</v>
      </c>
      <c r="L281" s="34">
        <v>19.010000000000002</v>
      </c>
      <c r="M281" s="34"/>
      <c r="N281" s="34"/>
      <c r="O281" s="12"/>
    </row>
    <row r="282" spans="1:15" x14ac:dyDescent="0.35">
      <c r="A282" s="58"/>
      <c r="B282" s="87"/>
      <c r="C282" s="87"/>
      <c r="D282" s="72"/>
      <c r="E282" s="76"/>
      <c r="F282" s="88"/>
      <c r="G282" s="88"/>
      <c r="H282" s="88"/>
      <c r="I282" s="59"/>
      <c r="J282" s="108">
        <v>42626</v>
      </c>
      <c r="K282" s="107">
        <f t="shared" si="20"/>
        <v>1870.01</v>
      </c>
      <c r="L282" s="34">
        <v>22.05</v>
      </c>
      <c r="M282" s="34"/>
      <c r="N282" s="34"/>
      <c r="O282" s="12"/>
    </row>
    <row r="283" spans="1:15" x14ac:dyDescent="0.35">
      <c r="A283" s="58"/>
      <c r="B283" s="87"/>
      <c r="C283" s="87"/>
      <c r="D283" s="72"/>
      <c r="E283" s="76"/>
      <c r="F283" s="88"/>
      <c r="G283" s="88"/>
      <c r="H283" s="88"/>
      <c r="I283" s="59"/>
      <c r="J283" s="108">
        <v>42817</v>
      </c>
      <c r="K283" s="107">
        <f t="shared" si="20"/>
        <v>1880.72</v>
      </c>
      <c r="L283" s="34">
        <v>11.34</v>
      </c>
      <c r="M283" s="34"/>
      <c r="N283" s="34"/>
      <c r="O283" s="12"/>
    </row>
    <row r="284" spans="1:15" x14ac:dyDescent="0.35">
      <c r="A284" s="58"/>
      <c r="B284" s="87"/>
      <c r="C284" s="87"/>
      <c r="D284" s="72"/>
      <c r="E284" s="76"/>
      <c r="F284" s="88"/>
      <c r="G284" s="88"/>
      <c r="H284" s="88"/>
      <c r="I284" s="59"/>
      <c r="J284" s="108">
        <v>42984</v>
      </c>
      <c r="K284" s="107">
        <f t="shared" si="20"/>
        <v>1870.72</v>
      </c>
      <c r="L284" s="34">
        <v>21.34</v>
      </c>
      <c r="M284" s="34"/>
      <c r="N284" s="34"/>
      <c r="O284" s="12"/>
    </row>
    <row r="285" spans="1:15" x14ac:dyDescent="0.35">
      <c r="A285" s="58"/>
      <c r="B285" s="87"/>
      <c r="C285" s="87"/>
      <c r="D285" s="72"/>
      <c r="E285" s="76"/>
      <c r="F285" s="88"/>
      <c r="G285" s="88"/>
      <c r="H285" s="88"/>
      <c r="I285" s="59"/>
      <c r="J285" s="108">
        <v>43171</v>
      </c>
      <c r="K285" s="107">
        <f t="shared" si="20"/>
        <v>1871.6799999999998</v>
      </c>
      <c r="L285" s="34">
        <v>20.38</v>
      </c>
      <c r="M285" s="34"/>
      <c r="N285" s="34"/>
      <c r="O285" s="12"/>
    </row>
    <row r="286" spans="1:15" x14ac:dyDescent="0.35">
      <c r="A286" s="58"/>
      <c r="B286" s="87"/>
      <c r="C286" s="87"/>
      <c r="D286" s="72"/>
      <c r="E286" s="76"/>
      <c r="F286" s="88"/>
      <c r="G286" s="88"/>
      <c r="H286" s="88"/>
      <c r="I286" s="59"/>
      <c r="J286" s="114">
        <v>43340</v>
      </c>
      <c r="K286" s="107">
        <f t="shared" si="20"/>
        <v>1870.62</v>
      </c>
      <c r="L286" s="34">
        <v>21.44</v>
      </c>
      <c r="M286" s="34"/>
      <c r="N286" s="34"/>
      <c r="O286" s="12"/>
    </row>
    <row r="287" spans="1:15" x14ac:dyDescent="0.35">
      <c r="A287" s="58"/>
      <c r="B287" s="87"/>
      <c r="C287" s="87"/>
      <c r="D287" s="72"/>
      <c r="E287" s="76"/>
      <c r="F287" s="88"/>
      <c r="G287" s="88"/>
      <c r="H287" s="88"/>
      <c r="I287" s="59"/>
      <c r="J287" s="114">
        <v>43531</v>
      </c>
      <c r="K287" s="107">
        <f t="shared" si="20"/>
        <v>1870.8999999999999</v>
      </c>
      <c r="L287" s="34">
        <v>21.16</v>
      </c>
      <c r="M287" s="34"/>
      <c r="N287" s="34"/>
      <c r="O287" s="12"/>
    </row>
    <row r="288" spans="1:15" x14ac:dyDescent="0.35">
      <c r="A288" s="58"/>
      <c r="B288" s="87"/>
      <c r="C288" s="87"/>
      <c r="D288" s="72"/>
      <c r="E288" s="76"/>
      <c r="F288" s="88"/>
      <c r="G288" s="88"/>
      <c r="H288" s="88"/>
      <c r="I288" s="59"/>
      <c r="J288" s="114">
        <v>43725</v>
      </c>
      <c r="K288" s="107">
        <f t="shared" si="20"/>
        <v>1870.6799999999998</v>
      </c>
      <c r="L288" s="34">
        <v>21.38</v>
      </c>
      <c r="M288" s="34"/>
      <c r="N288" s="34"/>
      <c r="O288" s="12"/>
    </row>
    <row r="289" spans="1:15" x14ac:dyDescent="0.35">
      <c r="A289" s="58"/>
      <c r="B289" s="87"/>
      <c r="C289" s="87"/>
      <c r="D289" s="72"/>
      <c r="E289" s="76"/>
      <c r="F289" s="88"/>
      <c r="G289" s="88"/>
      <c r="H289" s="88"/>
      <c r="I289" s="59"/>
      <c r="J289" s="114">
        <v>43899</v>
      </c>
      <c r="K289" s="107">
        <f t="shared" si="20"/>
        <v>1871.26</v>
      </c>
      <c r="L289" s="34">
        <v>20.8</v>
      </c>
      <c r="M289" s="34"/>
      <c r="N289" s="34"/>
      <c r="O289" s="12"/>
    </row>
    <row r="290" spans="1:15" x14ac:dyDescent="0.35">
      <c r="A290" s="58"/>
      <c r="B290" s="87"/>
      <c r="C290" s="87"/>
      <c r="D290" s="72"/>
      <c r="E290" s="76"/>
      <c r="F290" s="88"/>
      <c r="G290" s="88"/>
      <c r="H290" s="88"/>
      <c r="I290" s="59"/>
      <c r="J290" s="114">
        <v>44102</v>
      </c>
      <c r="K290" s="107">
        <f t="shared" si="20"/>
        <v>1870.72</v>
      </c>
      <c r="L290" s="34">
        <v>21.34</v>
      </c>
      <c r="M290" s="34"/>
      <c r="N290" s="34"/>
      <c r="O290" s="12"/>
    </row>
    <row r="291" spans="1:15" x14ac:dyDescent="0.35">
      <c r="A291" s="58"/>
      <c r="B291" s="87"/>
      <c r="C291" s="87"/>
      <c r="D291" s="72"/>
      <c r="E291" s="76"/>
      <c r="F291" s="88"/>
      <c r="G291" s="88"/>
      <c r="H291" s="88"/>
      <c r="I291" s="59"/>
      <c r="J291" s="114">
        <v>44277</v>
      </c>
      <c r="K291" s="107">
        <f t="shared" si="20"/>
        <v>1871.56</v>
      </c>
      <c r="L291" s="34">
        <v>20.5</v>
      </c>
      <c r="M291" s="34"/>
      <c r="N291" s="34"/>
      <c r="O291" s="12"/>
    </row>
    <row r="292" spans="1:15" x14ac:dyDescent="0.35">
      <c r="A292" s="58"/>
      <c r="B292" s="87"/>
      <c r="C292" s="87"/>
      <c r="D292" s="72"/>
      <c r="E292" s="76"/>
      <c r="F292" s="88"/>
      <c r="G292" s="88"/>
      <c r="H292" s="88"/>
      <c r="I292" s="59"/>
      <c r="J292" s="114">
        <v>44446</v>
      </c>
      <c r="K292" s="107">
        <f t="shared" si="20"/>
        <v>1870.61</v>
      </c>
      <c r="L292" s="34">
        <v>21.45</v>
      </c>
      <c r="M292" s="34"/>
      <c r="N292" s="34"/>
      <c r="O292" s="12"/>
    </row>
    <row r="293" spans="1:15" x14ac:dyDescent="0.35">
      <c r="A293" s="58"/>
      <c r="B293" s="87"/>
      <c r="C293" s="87"/>
      <c r="D293" s="72"/>
      <c r="E293" s="76"/>
      <c r="F293" s="88"/>
      <c r="G293" s="88"/>
      <c r="H293" s="88"/>
      <c r="I293" s="59"/>
      <c r="J293" s="116">
        <v>44523</v>
      </c>
      <c r="K293" s="120">
        <f t="shared" si="20"/>
        <v>1871.1499999999999</v>
      </c>
      <c r="L293" s="42">
        <v>20.91</v>
      </c>
      <c r="M293" s="42"/>
      <c r="N293" s="42"/>
      <c r="O293" s="12"/>
    </row>
    <row r="294" spans="1:15" x14ac:dyDescent="0.35">
      <c r="A294" s="58"/>
      <c r="B294" s="87"/>
      <c r="C294" s="87"/>
      <c r="D294" s="72"/>
      <c r="E294" s="76"/>
      <c r="F294" s="88"/>
      <c r="G294" s="88"/>
      <c r="H294" s="88"/>
      <c r="I294" s="59"/>
      <c r="J294" s="116">
        <v>44585</v>
      </c>
      <c r="K294" s="120">
        <f t="shared" si="20"/>
        <v>1871.44</v>
      </c>
      <c r="L294" s="42">
        <v>20.62</v>
      </c>
      <c r="M294" s="42"/>
      <c r="N294" s="42"/>
      <c r="O294" s="12"/>
    </row>
    <row r="295" spans="1:15" x14ac:dyDescent="0.35">
      <c r="A295" s="58"/>
      <c r="B295" s="87"/>
      <c r="C295" s="87"/>
      <c r="D295" s="72"/>
      <c r="E295" s="76"/>
      <c r="F295" s="88"/>
      <c r="G295" s="88"/>
      <c r="H295" s="88"/>
      <c r="I295" s="59"/>
      <c r="J295" s="116">
        <v>44622</v>
      </c>
      <c r="K295" s="120">
        <f t="shared" si="20"/>
        <v>1871.6499999999999</v>
      </c>
      <c r="L295" s="42">
        <v>20.41</v>
      </c>
      <c r="M295" s="42"/>
      <c r="N295" s="42"/>
      <c r="O295" s="12"/>
    </row>
    <row r="296" spans="1:15" x14ac:dyDescent="0.35">
      <c r="A296" s="58"/>
      <c r="B296" s="87"/>
      <c r="C296" s="87"/>
      <c r="D296" s="72"/>
      <c r="E296" s="76"/>
      <c r="F296" s="88"/>
      <c r="G296" s="88"/>
      <c r="H296" s="88"/>
      <c r="I296" s="59"/>
      <c r="J296" s="116">
        <v>44644</v>
      </c>
      <c r="K296" s="120">
        <f t="shared" si="20"/>
        <v>1873.26</v>
      </c>
      <c r="L296" s="42">
        <v>18.8</v>
      </c>
      <c r="M296" s="42"/>
      <c r="N296" s="42"/>
      <c r="O296" s="12"/>
    </row>
    <row r="297" spans="1:15" x14ac:dyDescent="0.35">
      <c r="A297" s="58"/>
      <c r="B297" s="87"/>
      <c r="C297" s="87"/>
      <c r="D297" s="72"/>
      <c r="E297" s="77"/>
      <c r="F297" s="62"/>
      <c r="G297" s="62"/>
      <c r="H297" s="62"/>
      <c r="I297" s="63"/>
      <c r="J297" s="118">
        <v>45043</v>
      </c>
      <c r="K297" s="113">
        <f t="shared" si="20"/>
        <v>1872.29</v>
      </c>
      <c r="L297" s="32">
        <v>19.77</v>
      </c>
      <c r="M297" s="32"/>
      <c r="N297" s="32"/>
      <c r="O297" s="12"/>
    </row>
    <row r="298" spans="1:15" x14ac:dyDescent="0.35">
      <c r="A298" s="58"/>
      <c r="B298" s="87"/>
      <c r="C298" s="87"/>
      <c r="D298" s="72"/>
      <c r="E298" s="75" t="s">
        <v>42</v>
      </c>
      <c r="F298" s="56">
        <f>'[1]EIM_GW-Level&amp;PCB_Data_only'!I24</f>
        <v>47.659143825454002</v>
      </c>
      <c r="G298" s="56">
        <f>'[1]EIM_GW-Level&amp;PCB_Data_only'!J24</f>
        <v>-117.39412230561101</v>
      </c>
      <c r="H298" s="56"/>
      <c r="I298" s="57">
        <v>1887.59</v>
      </c>
      <c r="J298" s="106">
        <v>38748</v>
      </c>
      <c r="K298" s="109">
        <f>IF(AND(ISNUMBER(I$298),ISNUMBER(L298)),I$298-L298,"")</f>
        <v>1874.6799999999998</v>
      </c>
      <c r="L298" s="30">
        <v>12.91</v>
      </c>
      <c r="M298" s="30"/>
      <c r="N298" s="30"/>
      <c r="O298" s="12"/>
    </row>
    <row r="299" spans="1:15" x14ac:dyDescent="0.35">
      <c r="A299" s="58"/>
      <c r="B299" s="87"/>
      <c r="C299" s="87"/>
      <c r="D299" s="72"/>
      <c r="E299" s="76"/>
      <c r="F299" s="88"/>
      <c r="G299" s="88"/>
      <c r="H299" s="88"/>
      <c r="I299" s="59"/>
      <c r="J299" s="106">
        <v>38937</v>
      </c>
      <c r="K299" s="109"/>
      <c r="L299" s="30" t="s">
        <v>30</v>
      </c>
      <c r="M299" s="30"/>
      <c r="N299" s="30"/>
      <c r="O299" s="12"/>
    </row>
    <row r="300" spans="1:15" x14ac:dyDescent="0.35">
      <c r="A300" s="58"/>
      <c r="B300" s="87"/>
      <c r="C300" s="87"/>
      <c r="D300" s="72"/>
      <c r="E300" s="76"/>
      <c r="F300" s="88"/>
      <c r="G300" s="88"/>
      <c r="H300" s="88"/>
      <c r="I300" s="59"/>
      <c r="J300" s="106">
        <v>39125</v>
      </c>
      <c r="K300" s="109">
        <f t="shared" ref="K300:K330" si="21">IF(AND(ISNUMBER(I$298),ISNUMBER(L300)),I$298-L300,"")</f>
        <v>1872.04</v>
      </c>
      <c r="L300" s="30">
        <v>15.55</v>
      </c>
      <c r="M300" s="30"/>
      <c r="N300" s="30"/>
      <c r="O300" s="12"/>
    </row>
    <row r="301" spans="1:15" x14ac:dyDescent="0.35">
      <c r="A301" s="58"/>
      <c r="B301" s="87"/>
      <c r="C301" s="87"/>
      <c r="D301" s="72"/>
      <c r="E301" s="76"/>
      <c r="F301" s="88"/>
      <c r="G301" s="88"/>
      <c r="H301" s="88"/>
      <c r="I301" s="59"/>
      <c r="J301" s="106">
        <v>39331</v>
      </c>
      <c r="K301" s="109">
        <f t="shared" si="21"/>
        <v>1869.74</v>
      </c>
      <c r="L301" s="30">
        <v>17.850000000000001</v>
      </c>
      <c r="M301" s="30"/>
      <c r="N301" s="30"/>
      <c r="O301" s="12"/>
    </row>
    <row r="302" spans="1:15" x14ac:dyDescent="0.35">
      <c r="A302" s="58"/>
      <c r="B302" s="87"/>
      <c r="C302" s="87"/>
      <c r="D302" s="72"/>
      <c r="E302" s="76"/>
      <c r="F302" s="88"/>
      <c r="G302" s="88"/>
      <c r="H302" s="88"/>
      <c r="I302" s="59"/>
      <c r="J302" s="106">
        <v>39491</v>
      </c>
      <c r="K302" s="109">
        <f t="shared" si="21"/>
        <v>1871.28</v>
      </c>
      <c r="L302" s="30">
        <v>16.309999999999999</v>
      </c>
      <c r="M302" s="30"/>
      <c r="N302" s="30"/>
      <c r="O302" s="12"/>
    </row>
    <row r="303" spans="1:15" x14ac:dyDescent="0.35">
      <c r="A303" s="58"/>
      <c r="B303" s="87"/>
      <c r="C303" s="87"/>
      <c r="D303" s="72"/>
      <c r="E303" s="76"/>
      <c r="F303" s="88"/>
      <c r="G303" s="88"/>
      <c r="H303" s="88"/>
      <c r="I303" s="59"/>
      <c r="J303" s="106">
        <v>39701</v>
      </c>
      <c r="K303" s="109">
        <f t="shared" si="21"/>
        <v>1870.6399999999999</v>
      </c>
      <c r="L303" s="30">
        <v>16.95</v>
      </c>
      <c r="M303" s="30"/>
      <c r="N303" s="30"/>
      <c r="O303" s="12"/>
    </row>
    <row r="304" spans="1:15" x14ac:dyDescent="0.35">
      <c r="A304" s="58"/>
      <c r="B304" s="87"/>
      <c r="C304" s="87"/>
      <c r="D304" s="72"/>
      <c r="E304" s="76"/>
      <c r="F304" s="88"/>
      <c r="G304" s="88"/>
      <c r="H304" s="88"/>
      <c r="I304" s="59"/>
      <c r="J304" s="106">
        <v>39849</v>
      </c>
      <c r="K304" s="109">
        <f t="shared" si="21"/>
        <v>1872.32</v>
      </c>
      <c r="L304" s="30">
        <v>15.27</v>
      </c>
      <c r="M304" s="30"/>
      <c r="N304" s="30"/>
      <c r="O304" s="12"/>
    </row>
    <row r="305" spans="1:15" x14ac:dyDescent="0.35">
      <c r="A305" s="58"/>
      <c r="B305" s="87"/>
      <c r="C305" s="87"/>
      <c r="D305" s="72"/>
      <c r="E305" s="76"/>
      <c r="F305" s="88"/>
      <c r="G305" s="88"/>
      <c r="H305" s="88"/>
      <c r="I305" s="59"/>
      <c r="J305" s="106">
        <v>40044</v>
      </c>
      <c r="K305" s="109">
        <f t="shared" si="21"/>
        <v>1870.74</v>
      </c>
      <c r="L305" s="30">
        <v>16.850000000000001</v>
      </c>
      <c r="M305" s="30"/>
      <c r="N305" s="30"/>
      <c r="O305" s="12"/>
    </row>
    <row r="306" spans="1:15" x14ac:dyDescent="0.35">
      <c r="A306" s="58"/>
      <c r="B306" s="87"/>
      <c r="C306" s="87"/>
      <c r="D306" s="72"/>
      <c r="E306" s="76"/>
      <c r="F306" s="88"/>
      <c r="G306" s="88"/>
      <c r="H306" s="88"/>
      <c r="I306" s="59"/>
      <c r="J306" s="106">
        <v>40262</v>
      </c>
      <c r="K306" s="109">
        <f t="shared" si="21"/>
        <v>1871.6399999999999</v>
      </c>
      <c r="L306" s="30">
        <v>15.95</v>
      </c>
      <c r="M306" s="30"/>
      <c r="N306" s="30"/>
      <c r="O306" s="12"/>
    </row>
    <row r="307" spans="1:15" x14ac:dyDescent="0.35">
      <c r="A307" s="58"/>
      <c r="B307" s="87"/>
      <c r="C307" s="87"/>
      <c r="D307" s="72"/>
      <c r="E307" s="76"/>
      <c r="F307" s="88"/>
      <c r="G307" s="88"/>
      <c r="H307" s="88"/>
      <c r="I307" s="59"/>
      <c r="J307" s="106">
        <v>40407</v>
      </c>
      <c r="K307" s="109">
        <f t="shared" si="21"/>
        <v>1869.72</v>
      </c>
      <c r="L307" s="30">
        <v>17.87</v>
      </c>
      <c r="M307" s="30"/>
      <c r="N307" s="30"/>
      <c r="O307" s="12"/>
    </row>
    <row r="308" spans="1:15" x14ac:dyDescent="0.35">
      <c r="A308" s="58"/>
      <c r="B308" s="87"/>
      <c r="C308" s="87"/>
      <c r="D308" s="72"/>
      <c r="E308" s="76"/>
      <c r="F308" s="88"/>
      <c r="G308" s="88"/>
      <c r="H308" s="88"/>
      <c r="I308" s="59"/>
      <c r="J308" s="106">
        <v>40577</v>
      </c>
      <c r="K308" s="109">
        <f t="shared" si="21"/>
        <v>1876.37</v>
      </c>
      <c r="L308" s="30">
        <v>11.22</v>
      </c>
      <c r="M308" s="30"/>
      <c r="N308" s="30"/>
      <c r="O308" s="12"/>
    </row>
    <row r="309" spans="1:15" x14ac:dyDescent="0.35">
      <c r="A309" s="58"/>
      <c r="B309" s="87"/>
      <c r="C309" s="87"/>
      <c r="D309" s="72"/>
      <c r="E309" s="76"/>
      <c r="F309" s="88"/>
      <c r="G309" s="88"/>
      <c r="H309" s="88"/>
      <c r="I309" s="59"/>
      <c r="J309" s="106">
        <v>40808</v>
      </c>
      <c r="K309" s="109">
        <f t="shared" si="21"/>
        <v>1870.6899999999998</v>
      </c>
      <c r="L309" s="30">
        <v>16.899999999999999</v>
      </c>
      <c r="M309" s="30"/>
      <c r="N309" s="30"/>
      <c r="O309" s="12"/>
    </row>
    <row r="310" spans="1:15" x14ac:dyDescent="0.35">
      <c r="A310" s="58"/>
      <c r="B310" s="87"/>
      <c r="C310" s="87"/>
      <c r="D310" s="72"/>
      <c r="E310" s="76"/>
      <c r="F310" s="88"/>
      <c r="G310" s="88"/>
      <c r="H310" s="88"/>
      <c r="I310" s="59"/>
      <c r="J310" s="106">
        <v>40967</v>
      </c>
      <c r="K310" s="109">
        <f t="shared" si="21"/>
        <v>1871.76</v>
      </c>
      <c r="L310" s="30">
        <v>15.83</v>
      </c>
      <c r="M310" s="30"/>
      <c r="N310" s="30"/>
      <c r="O310" s="12"/>
    </row>
    <row r="311" spans="1:15" x14ac:dyDescent="0.35">
      <c r="A311" s="58"/>
      <c r="B311" s="87"/>
      <c r="C311" s="87"/>
      <c r="D311" s="72"/>
      <c r="E311" s="76"/>
      <c r="F311" s="88"/>
      <c r="G311" s="88"/>
      <c r="H311" s="88"/>
      <c r="I311" s="59"/>
      <c r="J311" s="106">
        <v>41157</v>
      </c>
      <c r="K311" s="109">
        <f t="shared" si="21"/>
        <v>1870.6899999999998</v>
      </c>
      <c r="L311" s="30">
        <v>16.899999999999999</v>
      </c>
      <c r="M311" s="30"/>
      <c r="N311" s="30"/>
      <c r="O311" s="12"/>
    </row>
    <row r="312" spans="1:15" x14ac:dyDescent="0.35">
      <c r="A312" s="58"/>
      <c r="B312" s="87"/>
      <c r="C312" s="87"/>
      <c r="D312" s="72"/>
      <c r="E312" s="76"/>
      <c r="F312" s="88"/>
      <c r="G312" s="88"/>
      <c r="H312" s="88"/>
      <c r="I312" s="59"/>
      <c r="J312" s="106">
        <v>41325</v>
      </c>
      <c r="K312" s="109">
        <f t="shared" si="21"/>
        <v>1872.4099999999999</v>
      </c>
      <c r="L312" s="30">
        <v>15.18</v>
      </c>
      <c r="M312" s="30"/>
      <c r="N312" s="30"/>
      <c r="O312" s="12"/>
    </row>
    <row r="313" spans="1:15" x14ac:dyDescent="0.35">
      <c r="A313" s="58"/>
      <c r="B313" s="87"/>
      <c r="C313" s="87"/>
      <c r="D313" s="72"/>
      <c r="E313" s="76"/>
      <c r="F313" s="88"/>
      <c r="G313" s="88"/>
      <c r="H313" s="88"/>
      <c r="I313" s="59"/>
      <c r="J313" s="106">
        <v>41522</v>
      </c>
      <c r="K313" s="109">
        <f t="shared" si="21"/>
        <v>1870.3</v>
      </c>
      <c r="L313" s="30">
        <v>17.29</v>
      </c>
      <c r="M313" s="30"/>
      <c r="N313" s="30"/>
      <c r="O313" s="12"/>
    </row>
    <row r="314" spans="1:15" x14ac:dyDescent="0.35">
      <c r="A314" s="58"/>
      <c r="B314" s="87"/>
      <c r="C314" s="87"/>
      <c r="D314" s="72"/>
      <c r="E314" s="76"/>
      <c r="F314" s="88"/>
      <c r="G314" s="88"/>
      <c r="H314" s="88"/>
      <c r="I314" s="59"/>
      <c r="J314" s="106">
        <v>41718</v>
      </c>
      <c r="K314" s="109">
        <f t="shared" si="21"/>
        <v>1877.47</v>
      </c>
      <c r="L314" s="30">
        <v>10.119999999999999</v>
      </c>
      <c r="M314" s="30"/>
      <c r="N314" s="30"/>
      <c r="O314" s="12"/>
    </row>
    <row r="315" spans="1:15" x14ac:dyDescent="0.35">
      <c r="A315" s="58"/>
      <c r="B315" s="87"/>
      <c r="C315" s="87"/>
      <c r="D315" s="72"/>
      <c r="E315" s="76"/>
      <c r="F315" s="88"/>
      <c r="G315" s="88"/>
      <c r="H315" s="88"/>
      <c r="I315" s="59"/>
      <c r="J315" s="106">
        <v>41892</v>
      </c>
      <c r="K315" s="109">
        <f t="shared" si="21"/>
        <v>1870.4599999999998</v>
      </c>
      <c r="L315" s="30">
        <v>17.13</v>
      </c>
      <c r="M315" s="30"/>
      <c r="N315" s="30"/>
      <c r="O315" s="12"/>
    </row>
    <row r="316" spans="1:15" x14ac:dyDescent="0.35">
      <c r="A316" s="58"/>
      <c r="B316" s="87"/>
      <c r="C316" s="87"/>
      <c r="D316" s="72"/>
      <c r="E316" s="76"/>
      <c r="F316" s="88"/>
      <c r="G316" s="88"/>
      <c r="H316" s="88"/>
      <c r="I316" s="59"/>
      <c r="J316" s="108">
        <v>42065</v>
      </c>
      <c r="K316" s="109">
        <f t="shared" si="21"/>
        <v>1875.26</v>
      </c>
      <c r="L316" s="30">
        <v>12.33</v>
      </c>
      <c r="M316" s="30"/>
      <c r="N316" s="30"/>
      <c r="O316" s="12"/>
    </row>
    <row r="317" spans="1:15" x14ac:dyDescent="0.35">
      <c r="A317" s="58"/>
      <c r="B317" s="87"/>
      <c r="C317" s="87"/>
      <c r="D317" s="72"/>
      <c r="E317" s="76"/>
      <c r="F317" s="88"/>
      <c r="G317" s="88"/>
      <c r="H317" s="88"/>
      <c r="I317" s="59"/>
      <c r="J317" s="108">
        <v>42275</v>
      </c>
      <c r="K317" s="109">
        <f t="shared" si="21"/>
        <v>1869.77</v>
      </c>
      <c r="L317" s="30">
        <v>17.82</v>
      </c>
      <c r="M317" s="30"/>
      <c r="N317" s="30"/>
      <c r="O317" s="12"/>
    </row>
    <row r="318" spans="1:15" x14ac:dyDescent="0.35">
      <c r="A318" s="58"/>
      <c r="B318" s="87"/>
      <c r="C318" s="87"/>
      <c r="D318" s="72"/>
      <c r="E318" s="76"/>
      <c r="F318" s="88"/>
      <c r="G318" s="88"/>
      <c r="H318" s="88"/>
      <c r="I318" s="59"/>
      <c r="J318" s="108">
        <v>42432</v>
      </c>
      <c r="K318" s="109">
        <f t="shared" si="21"/>
        <v>1875.28</v>
      </c>
      <c r="L318" s="30">
        <v>12.31</v>
      </c>
      <c r="M318" s="30"/>
      <c r="N318" s="30"/>
      <c r="O318" s="12"/>
    </row>
    <row r="319" spans="1:15" x14ac:dyDescent="0.35">
      <c r="A319" s="58"/>
      <c r="B319" s="87"/>
      <c r="C319" s="87"/>
      <c r="D319" s="72"/>
      <c r="E319" s="76"/>
      <c r="F319" s="88"/>
      <c r="G319" s="88"/>
      <c r="H319" s="88"/>
      <c r="I319" s="59"/>
      <c r="J319" s="108">
        <v>42626</v>
      </c>
      <c r="K319" s="109">
        <f t="shared" si="21"/>
        <v>1869.62</v>
      </c>
      <c r="L319" s="30">
        <v>17.97</v>
      </c>
      <c r="M319" s="30"/>
      <c r="N319" s="30"/>
      <c r="O319" s="12"/>
    </row>
    <row r="320" spans="1:15" x14ac:dyDescent="0.35">
      <c r="A320" s="58"/>
      <c r="B320" s="87"/>
      <c r="C320" s="87"/>
      <c r="D320" s="72"/>
      <c r="E320" s="76"/>
      <c r="F320" s="88"/>
      <c r="G320" s="88"/>
      <c r="H320" s="88"/>
      <c r="I320" s="59"/>
      <c r="J320" s="108">
        <v>42817</v>
      </c>
      <c r="K320" s="109">
        <f t="shared" si="21"/>
        <v>1881.76</v>
      </c>
      <c r="L320" s="30">
        <v>5.83</v>
      </c>
      <c r="M320" s="30"/>
      <c r="N320" s="30"/>
      <c r="O320" s="12"/>
    </row>
    <row r="321" spans="1:15" x14ac:dyDescent="0.35">
      <c r="A321" s="58"/>
      <c r="B321" s="87"/>
      <c r="C321" s="87"/>
      <c r="D321" s="72"/>
      <c r="E321" s="76"/>
      <c r="F321" s="88"/>
      <c r="G321" s="88"/>
      <c r="H321" s="88"/>
      <c r="I321" s="59"/>
      <c r="J321" s="108">
        <v>42984</v>
      </c>
      <c r="K321" s="109">
        <f t="shared" si="21"/>
        <v>1870.4599999999998</v>
      </c>
      <c r="L321" s="30">
        <v>17.13</v>
      </c>
      <c r="M321" s="30"/>
      <c r="N321" s="30"/>
      <c r="O321" s="12"/>
    </row>
    <row r="322" spans="1:15" x14ac:dyDescent="0.35">
      <c r="A322" s="58"/>
      <c r="B322" s="87"/>
      <c r="C322" s="87"/>
      <c r="D322" s="72"/>
      <c r="E322" s="76"/>
      <c r="F322" s="88"/>
      <c r="G322" s="88"/>
      <c r="H322" s="88"/>
      <c r="I322" s="59"/>
      <c r="J322" s="108">
        <v>43171</v>
      </c>
      <c r="K322" s="109">
        <f t="shared" si="21"/>
        <v>1873.74</v>
      </c>
      <c r="L322" s="30">
        <v>13.85</v>
      </c>
      <c r="M322" s="30"/>
      <c r="N322" s="30"/>
      <c r="O322" s="12"/>
    </row>
    <row r="323" spans="1:15" x14ac:dyDescent="0.35">
      <c r="A323" s="58"/>
      <c r="B323" s="87"/>
      <c r="C323" s="87"/>
      <c r="D323" s="72"/>
      <c r="E323" s="76"/>
      <c r="F323" s="88"/>
      <c r="G323" s="88"/>
      <c r="H323" s="88"/>
      <c r="I323" s="59"/>
      <c r="J323" s="114">
        <v>43340</v>
      </c>
      <c r="K323" s="109">
        <f t="shared" si="21"/>
        <v>1870.37</v>
      </c>
      <c r="L323" s="30">
        <v>17.22</v>
      </c>
      <c r="M323" s="30"/>
      <c r="N323" s="30"/>
      <c r="O323" s="12"/>
    </row>
    <row r="324" spans="1:15" x14ac:dyDescent="0.35">
      <c r="A324" s="58"/>
      <c r="B324" s="87"/>
      <c r="C324" s="87"/>
      <c r="D324" s="72"/>
      <c r="E324" s="76"/>
      <c r="F324" s="88"/>
      <c r="G324" s="88"/>
      <c r="H324" s="88"/>
      <c r="I324" s="59"/>
      <c r="J324" s="114">
        <v>43531</v>
      </c>
      <c r="K324" s="109">
        <f t="shared" si="21"/>
        <v>1871.59</v>
      </c>
      <c r="L324" s="30">
        <v>16</v>
      </c>
      <c r="M324" s="30"/>
      <c r="N324" s="30"/>
      <c r="O324" s="12"/>
    </row>
    <row r="325" spans="1:15" x14ac:dyDescent="0.35">
      <c r="A325" s="58"/>
      <c r="B325" s="87"/>
      <c r="C325" s="87"/>
      <c r="D325" s="72"/>
      <c r="E325" s="76"/>
      <c r="F325" s="88"/>
      <c r="G325" s="88"/>
      <c r="H325" s="88"/>
      <c r="I325" s="59"/>
      <c r="J325" s="114">
        <v>43725</v>
      </c>
      <c r="K325" s="109">
        <f t="shared" si="21"/>
        <v>1869.9199999999998</v>
      </c>
      <c r="L325" s="30">
        <v>17.670000000000002</v>
      </c>
      <c r="M325" s="30"/>
      <c r="N325" s="30"/>
      <c r="O325" s="12"/>
    </row>
    <row r="326" spans="1:15" x14ac:dyDescent="0.35">
      <c r="A326" s="58"/>
      <c r="B326" s="87"/>
      <c r="C326" s="87"/>
      <c r="D326" s="72"/>
      <c r="E326" s="76"/>
      <c r="F326" s="88"/>
      <c r="G326" s="88"/>
      <c r="H326" s="88"/>
      <c r="I326" s="59"/>
      <c r="J326" s="114">
        <v>43899</v>
      </c>
      <c r="K326" s="109">
        <f t="shared" si="21"/>
        <v>1872.48</v>
      </c>
      <c r="L326" s="30">
        <v>15.11</v>
      </c>
      <c r="M326" s="30"/>
      <c r="N326" s="30"/>
      <c r="O326" s="12"/>
    </row>
    <row r="327" spans="1:15" x14ac:dyDescent="0.35">
      <c r="A327" s="58"/>
      <c r="B327" s="87"/>
      <c r="C327" s="87"/>
      <c r="D327" s="72"/>
      <c r="E327" s="76"/>
      <c r="F327" s="88"/>
      <c r="G327" s="88"/>
      <c r="H327" s="88"/>
      <c r="I327" s="59"/>
      <c r="J327" s="114">
        <v>44102</v>
      </c>
      <c r="K327" s="109">
        <f t="shared" si="21"/>
        <v>1870.56</v>
      </c>
      <c r="L327" s="30">
        <v>17.03</v>
      </c>
      <c r="M327" s="30"/>
      <c r="N327" s="30"/>
      <c r="O327" s="12"/>
    </row>
    <row r="328" spans="1:15" x14ac:dyDescent="0.35">
      <c r="A328" s="58"/>
      <c r="B328" s="87"/>
      <c r="C328" s="87"/>
      <c r="D328" s="72"/>
      <c r="E328" s="76"/>
      <c r="F328" s="88"/>
      <c r="G328" s="88"/>
      <c r="H328" s="88"/>
      <c r="I328" s="59"/>
      <c r="J328" s="114">
        <v>44277</v>
      </c>
      <c r="K328" s="109">
        <f t="shared" si="21"/>
        <v>1872.5</v>
      </c>
      <c r="L328" s="30">
        <v>15.09</v>
      </c>
      <c r="M328" s="30"/>
      <c r="N328" s="30"/>
      <c r="O328" s="12"/>
    </row>
    <row r="329" spans="1:15" x14ac:dyDescent="0.35">
      <c r="A329" s="58"/>
      <c r="B329" s="87"/>
      <c r="C329" s="87"/>
      <c r="D329" s="72"/>
      <c r="E329" s="76"/>
      <c r="F329" s="88"/>
      <c r="G329" s="88"/>
      <c r="H329" s="88"/>
      <c r="I329" s="59"/>
      <c r="J329" s="114">
        <v>44446</v>
      </c>
      <c r="K329" s="109">
        <f t="shared" si="21"/>
        <v>1869.49</v>
      </c>
      <c r="L329" s="30">
        <v>18.100000000000001</v>
      </c>
      <c r="M329" s="30"/>
      <c r="N329" s="30"/>
      <c r="O329" s="12"/>
    </row>
    <row r="330" spans="1:15" x14ac:dyDescent="0.35">
      <c r="A330" s="58"/>
      <c r="B330" s="87"/>
      <c r="C330" s="87"/>
      <c r="D330" s="72"/>
      <c r="E330" s="76"/>
      <c r="F330" s="88"/>
      <c r="G330" s="88"/>
      <c r="H330" s="88"/>
      <c r="I330" s="59"/>
      <c r="J330" s="116">
        <v>44523</v>
      </c>
      <c r="K330" s="111">
        <f t="shared" si="21"/>
        <v>1871.5</v>
      </c>
      <c r="L330" s="35">
        <v>16.09</v>
      </c>
      <c r="M330" s="35"/>
      <c r="N330" s="35"/>
      <c r="O330" s="12"/>
    </row>
    <row r="331" spans="1:15" x14ac:dyDescent="0.35">
      <c r="A331" s="58"/>
      <c r="B331" s="87"/>
      <c r="C331" s="87"/>
      <c r="D331" s="72"/>
      <c r="E331" s="76"/>
      <c r="F331" s="88"/>
      <c r="G331" s="88"/>
      <c r="H331" s="88"/>
      <c r="I331" s="59"/>
      <c r="J331" s="116">
        <v>44889</v>
      </c>
      <c r="K331" s="111"/>
      <c r="L331" s="35" t="s">
        <v>43</v>
      </c>
      <c r="M331" s="35"/>
      <c r="N331" s="35"/>
      <c r="O331" s="12"/>
    </row>
    <row r="332" spans="1:15" x14ac:dyDescent="0.35">
      <c r="A332" s="58"/>
      <c r="B332" s="87"/>
      <c r="C332" s="87"/>
      <c r="D332" s="72"/>
      <c r="E332" s="76"/>
      <c r="F332" s="88"/>
      <c r="G332" s="88"/>
      <c r="H332" s="88"/>
      <c r="I332" s="59"/>
      <c r="J332" s="116">
        <v>44622</v>
      </c>
      <c r="K332" s="111">
        <f>IF(AND(ISNUMBER(I$298),ISNUMBER(L332)),I$298-L332,"")</f>
        <v>1871.8799999999999</v>
      </c>
      <c r="L332" s="35">
        <v>15.71</v>
      </c>
      <c r="M332" s="35"/>
      <c r="N332" s="35"/>
      <c r="O332" s="12"/>
    </row>
    <row r="333" spans="1:15" x14ac:dyDescent="0.35">
      <c r="A333" s="58"/>
      <c r="B333" s="87"/>
      <c r="C333" s="87"/>
      <c r="D333" s="72"/>
      <c r="E333" s="76"/>
      <c r="F333" s="88"/>
      <c r="G333" s="88"/>
      <c r="H333" s="88"/>
      <c r="I333" s="59"/>
      <c r="J333" s="116">
        <v>44644</v>
      </c>
      <c r="K333" s="111">
        <f>IF(AND(ISNUMBER(I$298),ISNUMBER(L333)),I$298-L333,"")</f>
        <v>1875.3999999999999</v>
      </c>
      <c r="L333" s="35">
        <v>12.19</v>
      </c>
      <c r="M333" s="35"/>
      <c r="N333" s="35"/>
      <c r="O333" s="12"/>
    </row>
    <row r="334" spans="1:15" x14ac:dyDescent="0.35">
      <c r="A334" s="58"/>
      <c r="B334" s="87"/>
      <c r="C334" s="87"/>
      <c r="D334" s="72"/>
      <c r="E334" s="76"/>
      <c r="F334" s="88"/>
      <c r="G334" s="88"/>
      <c r="H334" s="88"/>
      <c r="I334" s="59"/>
      <c r="J334" s="116">
        <v>44951</v>
      </c>
      <c r="K334" s="111">
        <f>IF(AND(ISNUMBER(I$298),ISNUMBER(L334)),I$298-L334,"")</f>
        <v>1872.1</v>
      </c>
      <c r="L334" s="35">
        <v>15.49</v>
      </c>
      <c r="M334" s="35"/>
      <c r="N334" s="35"/>
      <c r="O334" s="12"/>
    </row>
    <row r="335" spans="1:15" x14ac:dyDescent="0.35">
      <c r="A335" s="58"/>
      <c r="B335" s="87"/>
      <c r="C335" s="87"/>
      <c r="D335" s="72"/>
      <c r="E335" s="77"/>
      <c r="F335" s="62"/>
      <c r="G335" s="62"/>
      <c r="H335" s="62"/>
      <c r="I335" s="63"/>
      <c r="J335" s="118">
        <v>45043</v>
      </c>
      <c r="K335" s="113">
        <f>IF(AND(ISNUMBER(I$298),ISNUMBER(L335)),I$298-L335,"")</f>
        <v>1874.02</v>
      </c>
      <c r="L335" s="32">
        <v>13.57</v>
      </c>
      <c r="M335" s="32"/>
      <c r="N335" s="32"/>
      <c r="O335" s="12"/>
    </row>
    <row r="336" spans="1:15" x14ac:dyDescent="0.35">
      <c r="A336" s="58"/>
      <c r="B336" s="87"/>
      <c r="C336" s="87"/>
      <c r="D336" s="72"/>
      <c r="E336" s="75" t="s">
        <v>44</v>
      </c>
      <c r="F336" s="56">
        <f>'[1]EIM_GW-Level&amp;PCB_Data_only'!I22</f>
        <v>47.659392654713699</v>
      </c>
      <c r="G336" s="56">
        <f>'[1]EIM_GW-Level&amp;PCB_Data_only'!J22</f>
        <v>-117.396038849758</v>
      </c>
      <c r="H336" s="56"/>
      <c r="I336" s="97">
        <f>1872.97+14.24</f>
        <v>1887.21</v>
      </c>
      <c r="J336" s="106">
        <v>38748</v>
      </c>
      <c r="K336" s="109">
        <f t="shared" ref="K336:K360" si="22">IF(AND(ISNUMBER(I$336),ISNUMBER(L336)),I$336-L336,"")</f>
        <v>1872.97</v>
      </c>
      <c r="L336" s="30">
        <v>14.24</v>
      </c>
      <c r="M336" s="30"/>
      <c r="N336" s="30"/>
      <c r="O336" s="12"/>
    </row>
    <row r="337" spans="1:15" x14ac:dyDescent="0.35">
      <c r="A337" s="58"/>
      <c r="B337" s="87"/>
      <c r="C337" s="87"/>
      <c r="D337" s="72"/>
      <c r="E337" s="76"/>
      <c r="F337" s="88"/>
      <c r="G337" s="88"/>
      <c r="H337" s="88"/>
      <c r="I337" s="98">
        <v>1884.4</v>
      </c>
      <c r="J337" s="106">
        <v>38937</v>
      </c>
      <c r="K337" s="109">
        <f t="shared" si="22"/>
        <v>1868.78</v>
      </c>
      <c r="L337" s="30">
        <v>18.43</v>
      </c>
      <c r="M337" s="30"/>
      <c r="N337" s="30"/>
      <c r="O337" s="12"/>
    </row>
    <row r="338" spans="1:15" x14ac:dyDescent="0.35">
      <c r="A338" s="58"/>
      <c r="B338" s="87"/>
      <c r="C338" s="87"/>
      <c r="D338" s="72"/>
      <c r="E338" s="76"/>
      <c r="F338" s="88"/>
      <c r="G338" s="88"/>
      <c r="H338" s="88"/>
      <c r="I338" s="59"/>
      <c r="J338" s="106">
        <v>39125</v>
      </c>
      <c r="K338" s="109">
        <f t="shared" si="22"/>
        <v>1870.47</v>
      </c>
      <c r="L338" s="30">
        <v>16.739999999999998</v>
      </c>
      <c r="M338" s="30"/>
      <c r="N338" s="30"/>
      <c r="O338" s="12"/>
    </row>
    <row r="339" spans="1:15" x14ac:dyDescent="0.35">
      <c r="A339" s="58"/>
      <c r="B339" s="87"/>
      <c r="C339" s="87"/>
      <c r="D339" s="72"/>
      <c r="E339" s="76"/>
      <c r="F339" s="88"/>
      <c r="G339" s="88"/>
      <c r="H339" s="88"/>
      <c r="I339" s="59"/>
      <c r="J339" s="106">
        <v>39331</v>
      </c>
      <c r="K339" s="109">
        <f t="shared" si="22"/>
        <v>1868.29</v>
      </c>
      <c r="L339" s="30">
        <v>18.920000000000002</v>
      </c>
      <c r="M339" s="30"/>
      <c r="N339" s="30"/>
      <c r="O339" s="12"/>
    </row>
    <row r="340" spans="1:15" x14ac:dyDescent="0.35">
      <c r="A340" s="58"/>
      <c r="B340" s="87"/>
      <c r="C340" s="87"/>
      <c r="D340" s="72"/>
      <c r="E340" s="76"/>
      <c r="F340" s="88"/>
      <c r="G340" s="88"/>
      <c r="H340" s="88"/>
      <c r="I340" s="59"/>
      <c r="J340" s="106">
        <v>39491</v>
      </c>
      <c r="K340" s="109">
        <f t="shared" si="22"/>
        <v>1869.73</v>
      </c>
      <c r="L340" s="30">
        <v>17.48</v>
      </c>
      <c r="M340" s="30"/>
      <c r="N340" s="30"/>
      <c r="O340" s="12"/>
    </row>
    <row r="341" spans="1:15" x14ac:dyDescent="0.35">
      <c r="A341" s="58"/>
      <c r="B341" s="87"/>
      <c r="C341" s="87"/>
      <c r="D341" s="72"/>
      <c r="E341" s="76"/>
      <c r="F341" s="88"/>
      <c r="G341" s="88"/>
      <c r="H341" s="88"/>
      <c r="I341" s="59"/>
      <c r="J341" s="106">
        <v>39701</v>
      </c>
      <c r="K341" s="109">
        <f t="shared" si="22"/>
        <v>1869.21</v>
      </c>
      <c r="L341" s="30">
        <v>18</v>
      </c>
      <c r="M341" s="30"/>
      <c r="N341" s="30"/>
      <c r="O341" s="12"/>
    </row>
    <row r="342" spans="1:15" x14ac:dyDescent="0.35">
      <c r="A342" s="58"/>
      <c r="B342" s="87"/>
      <c r="C342" s="87"/>
      <c r="D342" s="72"/>
      <c r="E342" s="76"/>
      <c r="F342" s="88"/>
      <c r="G342" s="88"/>
      <c r="H342" s="88"/>
      <c r="I342" s="59"/>
      <c r="J342" s="106">
        <v>39849</v>
      </c>
      <c r="K342" s="109">
        <f t="shared" si="22"/>
        <v>1871.3500000000001</v>
      </c>
      <c r="L342" s="30">
        <v>15.86</v>
      </c>
      <c r="M342" s="30"/>
      <c r="N342" s="30"/>
      <c r="O342" s="12"/>
    </row>
    <row r="343" spans="1:15" x14ac:dyDescent="0.35">
      <c r="A343" s="58"/>
      <c r="B343" s="87"/>
      <c r="C343" s="87"/>
      <c r="D343" s="72"/>
      <c r="E343" s="76"/>
      <c r="F343" s="88"/>
      <c r="G343" s="88"/>
      <c r="H343" s="88"/>
      <c r="I343" s="59"/>
      <c r="J343" s="106">
        <v>40044</v>
      </c>
      <c r="K343" s="109">
        <f t="shared" si="22"/>
        <v>1869.3</v>
      </c>
      <c r="L343" s="30">
        <v>17.91</v>
      </c>
      <c r="M343" s="30"/>
      <c r="N343" s="30"/>
      <c r="O343" s="12"/>
    </row>
    <row r="344" spans="1:15" x14ac:dyDescent="0.35">
      <c r="A344" s="58"/>
      <c r="B344" s="87"/>
      <c r="C344" s="87"/>
      <c r="D344" s="72"/>
      <c r="E344" s="76"/>
      <c r="F344" s="88"/>
      <c r="G344" s="88"/>
      <c r="H344" s="88"/>
      <c r="I344" s="59"/>
      <c r="J344" s="106">
        <v>40262</v>
      </c>
      <c r="K344" s="109">
        <f t="shared" si="22"/>
        <v>1870.05</v>
      </c>
      <c r="L344" s="30">
        <v>17.16</v>
      </c>
      <c r="M344" s="30"/>
      <c r="N344" s="30"/>
      <c r="O344" s="12"/>
    </row>
    <row r="345" spans="1:15" x14ac:dyDescent="0.35">
      <c r="A345" s="58"/>
      <c r="B345" s="87"/>
      <c r="C345" s="87"/>
      <c r="D345" s="72"/>
      <c r="E345" s="76"/>
      <c r="F345" s="88"/>
      <c r="G345" s="88"/>
      <c r="H345" s="88"/>
      <c r="I345" s="59"/>
      <c r="J345" s="106">
        <v>40407</v>
      </c>
      <c r="K345" s="109">
        <f t="shared" si="22"/>
        <v>1868.17</v>
      </c>
      <c r="L345" s="30">
        <v>19.04</v>
      </c>
      <c r="M345" s="30"/>
      <c r="N345" s="30"/>
      <c r="O345" s="12"/>
    </row>
    <row r="346" spans="1:15" x14ac:dyDescent="0.35">
      <c r="A346" s="58"/>
      <c r="B346" s="87"/>
      <c r="C346" s="87"/>
      <c r="D346" s="72"/>
      <c r="E346" s="76"/>
      <c r="F346" s="88"/>
      <c r="G346" s="88"/>
      <c r="H346" s="88"/>
      <c r="I346" s="59"/>
      <c r="J346" s="106">
        <v>40577</v>
      </c>
      <c r="K346" s="109">
        <f t="shared" si="22"/>
        <v>1874.4</v>
      </c>
      <c r="L346" s="30">
        <v>12.81</v>
      </c>
      <c r="M346" s="30"/>
      <c r="N346" s="30"/>
      <c r="O346" s="12"/>
    </row>
    <row r="347" spans="1:15" x14ac:dyDescent="0.35">
      <c r="A347" s="58"/>
      <c r="B347" s="87"/>
      <c r="C347" s="87"/>
      <c r="D347" s="72"/>
      <c r="E347" s="76"/>
      <c r="F347" s="88"/>
      <c r="G347" s="88"/>
      <c r="H347" s="88"/>
      <c r="I347" s="59"/>
      <c r="J347" s="106">
        <v>40808</v>
      </c>
      <c r="K347" s="109">
        <f t="shared" si="22"/>
        <v>1869.01</v>
      </c>
      <c r="L347" s="30">
        <v>18.2</v>
      </c>
      <c r="M347" s="30"/>
      <c r="N347" s="30"/>
      <c r="O347" s="12"/>
    </row>
    <row r="348" spans="1:15" x14ac:dyDescent="0.35">
      <c r="A348" s="58"/>
      <c r="B348" s="87"/>
      <c r="C348" s="87"/>
      <c r="D348" s="72"/>
      <c r="E348" s="76"/>
      <c r="F348" s="88"/>
      <c r="G348" s="88"/>
      <c r="H348" s="88"/>
      <c r="I348" s="59"/>
      <c r="J348" s="106">
        <v>40967</v>
      </c>
      <c r="K348" s="109">
        <f t="shared" si="22"/>
        <v>1870.27</v>
      </c>
      <c r="L348" s="30">
        <v>16.940000000000001</v>
      </c>
      <c r="M348" s="30"/>
      <c r="N348" s="30"/>
      <c r="O348" s="12"/>
    </row>
    <row r="349" spans="1:15" x14ac:dyDescent="0.35">
      <c r="A349" s="58"/>
      <c r="B349" s="87"/>
      <c r="C349" s="87"/>
      <c r="D349" s="72"/>
      <c r="E349" s="76"/>
      <c r="F349" s="88"/>
      <c r="G349" s="88"/>
      <c r="H349" s="88"/>
      <c r="I349" s="59"/>
      <c r="J349" s="106">
        <v>41157</v>
      </c>
      <c r="K349" s="109">
        <f t="shared" si="22"/>
        <v>1869.25</v>
      </c>
      <c r="L349" s="30">
        <v>17.96</v>
      </c>
      <c r="M349" s="30"/>
      <c r="N349" s="30"/>
      <c r="O349" s="12"/>
    </row>
    <row r="350" spans="1:15" x14ac:dyDescent="0.35">
      <c r="A350" s="58"/>
      <c r="B350" s="87"/>
      <c r="C350" s="87"/>
      <c r="D350" s="72"/>
      <c r="E350" s="76"/>
      <c r="F350" s="88"/>
      <c r="G350" s="88"/>
      <c r="H350" s="88"/>
      <c r="I350" s="59"/>
      <c r="J350" s="106">
        <v>41325</v>
      </c>
      <c r="K350" s="109">
        <f t="shared" si="22"/>
        <v>1870.98</v>
      </c>
      <c r="L350" s="30">
        <v>16.23</v>
      </c>
      <c r="M350" s="30"/>
      <c r="N350" s="30"/>
      <c r="O350" s="12"/>
    </row>
    <row r="351" spans="1:15" x14ac:dyDescent="0.35">
      <c r="A351" s="58"/>
      <c r="B351" s="87"/>
      <c r="C351" s="87"/>
      <c r="D351" s="72"/>
      <c r="E351" s="76"/>
      <c r="F351" s="88"/>
      <c r="G351" s="88"/>
      <c r="H351" s="88"/>
      <c r="I351" s="59"/>
      <c r="J351" s="106">
        <v>41522</v>
      </c>
      <c r="K351" s="109">
        <f t="shared" si="22"/>
        <v>1868.8400000000001</v>
      </c>
      <c r="L351" s="30">
        <v>18.37</v>
      </c>
      <c r="M351" s="30"/>
      <c r="N351" s="30"/>
      <c r="O351" s="12"/>
    </row>
    <row r="352" spans="1:15" x14ac:dyDescent="0.35">
      <c r="A352" s="58"/>
      <c r="B352" s="87"/>
      <c r="C352" s="87"/>
      <c r="D352" s="72"/>
      <c r="E352" s="76"/>
      <c r="F352" s="88"/>
      <c r="G352" s="88"/>
      <c r="H352" s="88"/>
      <c r="I352" s="59"/>
      <c r="J352" s="106">
        <v>41718</v>
      </c>
      <c r="K352" s="109">
        <f t="shared" si="22"/>
        <v>1875.73</v>
      </c>
      <c r="L352" s="30">
        <v>11.48</v>
      </c>
      <c r="M352" s="30"/>
      <c r="N352" s="30"/>
      <c r="O352" s="12"/>
    </row>
    <row r="353" spans="1:18" x14ac:dyDescent="0.35">
      <c r="A353" s="58"/>
      <c r="B353" s="87"/>
      <c r="C353" s="87"/>
      <c r="D353" s="72"/>
      <c r="E353" s="76"/>
      <c r="F353" s="88"/>
      <c r="G353" s="88"/>
      <c r="H353" s="88"/>
      <c r="I353" s="59"/>
      <c r="J353" s="106">
        <v>41892</v>
      </c>
      <c r="K353" s="109">
        <f t="shared" si="22"/>
        <v>1869.04</v>
      </c>
      <c r="L353" s="30">
        <v>18.170000000000002</v>
      </c>
      <c r="M353" s="30"/>
      <c r="N353" s="30"/>
      <c r="O353" s="12"/>
    </row>
    <row r="354" spans="1:18" x14ac:dyDescent="0.35">
      <c r="A354" s="58"/>
      <c r="B354" s="87"/>
      <c r="C354" s="87"/>
      <c r="D354" s="72"/>
      <c r="E354" s="76"/>
      <c r="F354" s="88"/>
      <c r="G354" s="88"/>
      <c r="H354" s="88"/>
      <c r="I354" s="59"/>
      <c r="J354" s="108">
        <v>42065</v>
      </c>
      <c r="K354" s="109">
        <f t="shared" si="22"/>
        <v>1873.46</v>
      </c>
      <c r="L354" s="30">
        <v>13.75</v>
      </c>
      <c r="M354" s="30"/>
      <c r="N354" s="30"/>
      <c r="O354" s="12"/>
    </row>
    <row r="355" spans="1:18" x14ac:dyDescent="0.35">
      <c r="A355" s="58"/>
      <c r="B355" s="87"/>
      <c r="C355" s="87"/>
      <c r="D355" s="72"/>
      <c r="E355" s="76"/>
      <c r="F355" s="88"/>
      <c r="G355" s="88"/>
      <c r="H355" s="88"/>
      <c r="I355" s="59"/>
      <c r="J355" s="108">
        <v>42275</v>
      </c>
      <c r="K355" s="109">
        <f t="shared" si="22"/>
        <v>1868.3400000000001</v>
      </c>
      <c r="L355" s="30">
        <v>18.87</v>
      </c>
      <c r="M355" s="30"/>
      <c r="N355" s="30"/>
      <c r="O355" s="12"/>
    </row>
    <row r="356" spans="1:18" x14ac:dyDescent="0.35">
      <c r="A356" s="58"/>
      <c r="B356" s="87"/>
      <c r="C356" s="87"/>
      <c r="D356" s="72"/>
      <c r="E356" s="76"/>
      <c r="F356" s="88"/>
      <c r="G356" s="88"/>
      <c r="H356" s="88"/>
      <c r="I356" s="59"/>
      <c r="J356" s="108">
        <v>42432</v>
      </c>
      <c r="K356" s="109">
        <f t="shared" si="22"/>
        <v>1873.56</v>
      </c>
      <c r="L356" s="30">
        <v>13.65</v>
      </c>
      <c r="M356" s="30"/>
      <c r="N356" s="30"/>
      <c r="O356" s="12"/>
    </row>
    <row r="357" spans="1:18" x14ac:dyDescent="0.35">
      <c r="A357" s="58"/>
      <c r="B357" s="87"/>
      <c r="C357" s="87"/>
      <c r="D357" s="72"/>
      <c r="E357" s="76"/>
      <c r="F357" s="88"/>
      <c r="G357" s="88"/>
      <c r="H357" s="88"/>
      <c r="I357" s="59"/>
      <c r="J357" s="108">
        <v>42626</v>
      </c>
      <c r="K357" s="109">
        <f t="shared" si="22"/>
        <v>1868.1200000000001</v>
      </c>
      <c r="L357" s="30">
        <v>19.09</v>
      </c>
      <c r="M357" s="30"/>
      <c r="N357" s="30"/>
      <c r="O357" s="12"/>
    </row>
    <row r="358" spans="1:18" x14ac:dyDescent="0.35">
      <c r="A358" s="58"/>
      <c r="B358" s="87"/>
      <c r="C358" s="87"/>
      <c r="D358" s="72"/>
      <c r="E358" s="76"/>
      <c r="F358" s="88"/>
      <c r="G358" s="88"/>
      <c r="H358" s="88"/>
      <c r="I358" s="59"/>
      <c r="J358" s="108">
        <v>42817</v>
      </c>
      <c r="K358" s="109">
        <f t="shared" si="22"/>
        <v>1880.05</v>
      </c>
      <c r="L358" s="30">
        <v>7.16</v>
      </c>
      <c r="M358" s="30"/>
      <c r="N358" s="30"/>
      <c r="O358" s="12"/>
    </row>
    <row r="359" spans="1:18" x14ac:dyDescent="0.35">
      <c r="A359" s="58"/>
      <c r="B359" s="87"/>
      <c r="C359" s="87"/>
      <c r="D359" s="72"/>
      <c r="E359" s="76"/>
      <c r="F359" s="88"/>
      <c r="G359" s="88"/>
      <c r="H359" s="88"/>
      <c r="I359" s="59"/>
      <c r="J359" s="108">
        <v>42984</v>
      </c>
      <c r="K359" s="109">
        <f t="shared" si="22"/>
        <v>1869.06</v>
      </c>
      <c r="L359" s="30">
        <v>18.149999999999999</v>
      </c>
      <c r="M359" s="30"/>
      <c r="N359" s="30"/>
      <c r="O359" s="12"/>
    </row>
    <row r="360" spans="1:18" x14ac:dyDescent="0.35">
      <c r="A360" s="58"/>
      <c r="B360" s="87"/>
      <c r="C360" s="87"/>
      <c r="D360" s="72"/>
      <c r="E360" s="76"/>
      <c r="F360" s="88"/>
      <c r="G360" s="88"/>
      <c r="H360" s="88"/>
      <c r="I360" s="59"/>
      <c r="J360" s="108">
        <v>43171</v>
      </c>
      <c r="K360" s="109">
        <f t="shared" si="22"/>
        <v>1872.07</v>
      </c>
      <c r="L360" s="30">
        <v>15.14</v>
      </c>
      <c r="M360" s="30"/>
      <c r="N360" s="30"/>
      <c r="O360" s="12"/>
    </row>
    <row r="361" spans="1:18" x14ac:dyDescent="0.35">
      <c r="A361" s="58"/>
      <c r="B361" s="87"/>
      <c r="C361" s="87"/>
      <c r="D361" s="72"/>
      <c r="E361" s="76"/>
      <c r="F361" s="88"/>
      <c r="G361" s="88"/>
      <c r="H361" s="88"/>
      <c r="I361" s="59"/>
      <c r="J361" s="114">
        <v>43340</v>
      </c>
      <c r="K361" s="109">
        <f t="shared" ref="K361:K368" si="23">IF(AND(ISNUMBER(I$337),ISNUMBER(L361)),I$337-L361,"")</f>
        <v>1868.94</v>
      </c>
      <c r="L361" s="30">
        <v>15.46</v>
      </c>
      <c r="M361" s="30"/>
      <c r="N361" s="30"/>
      <c r="O361" s="12"/>
    </row>
    <row r="362" spans="1:18" x14ac:dyDescent="0.35">
      <c r="A362" s="58"/>
      <c r="B362" s="87"/>
      <c r="C362" s="87"/>
      <c r="D362" s="72"/>
      <c r="E362" s="76"/>
      <c r="F362" s="88"/>
      <c r="G362" s="88"/>
      <c r="H362" s="88"/>
      <c r="I362" s="59"/>
      <c r="J362" s="114">
        <v>43531</v>
      </c>
      <c r="K362" s="109">
        <f t="shared" si="23"/>
        <v>1870.0400000000002</v>
      </c>
      <c r="L362" s="30">
        <v>14.36</v>
      </c>
      <c r="M362" s="30"/>
      <c r="N362" s="30"/>
      <c r="O362" s="12"/>
    </row>
    <row r="363" spans="1:18" x14ac:dyDescent="0.35">
      <c r="A363" s="58"/>
      <c r="B363" s="87"/>
      <c r="C363" s="87"/>
      <c r="D363" s="72"/>
      <c r="E363" s="76"/>
      <c r="F363" s="88"/>
      <c r="G363" s="88"/>
      <c r="H363" s="88"/>
      <c r="I363" s="59"/>
      <c r="J363" s="114">
        <v>43725</v>
      </c>
      <c r="K363" s="109">
        <f t="shared" si="23"/>
        <v>1868.5300000000002</v>
      </c>
      <c r="L363" s="30">
        <v>15.87</v>
      </c>
      <c r="M363" s="30"/>
      <c r="N363" s="30"/>
      <c r="O363" s="12"/>
    </row>
    <row r="364" spans="1:18" x14ac:dyDescent="0.35">
      <c r="A364" s="58"/>
      <c r="B364" s="87"/>
      <c r="C364" s="87"/>
      <c r="D364" s="72"/>
      <c r="E364" s="76"/>
      <c r="F364" s="88"/>
      <c r="G364" s="88"/>
      <c r="H364" s="88"/>
      <c r="I364" s="59"/>
      <c r="J364" s="114">
        <v>43899</v>
      </c>
      <c r="K364" s="109">
        <f t="shared" si="23"/>
        <v>1870.88</v>
      </c>
      <c r="L364" s="30">
        <v>13.52</v>
      </c>
      <c r="M364" s="30"/>
      <c r="N364" s="30"/>
      <c r="O364" s="12"/>
    </row>
    <row r="365" spans="1:18" x14ac:dyDescent="0.35">
      <c r="A365" s="58"/>
      <c r="B365" s="87"/>
      <c r="C365" s="87"/>
      <c r="D365" s="72"/>
      <c r="E365" s="76"/>
      <c r="F365" s="88"/>
      <c r="G365" s="88"/>
      <c r="H365" s="88"/>
      <c r="I365" s="59"/>
      <c r="J365" s="114">
        <v>44102</v>
      </c>
      <c r="K365" s="109">
        <f t="shared" si="23"/>
        <v>1869.0800000000002</v>
      </c>
      <c r="L365" s="30">
        <v>15.32</v>
      </c>
      <c r="M365" s="30"/>
      <c r="N365" s="30"/>
      <c r="O365" s="12"/>
    </row>
    <row r="366" spans="1:18" x14ac:dyDescent="0.35">
      <c r="A366" s="58"/>
      <c r="B366" s="87"/>
      <c r="C366" s="87"/>
      <c r="D366" s="72"/>
      <c r="E366" s="76"/>
      <c r="F366" s="88"/>
      <c r="G366" s="88"/>
      <c r="H366" s="88"/>
      <c r="I366" s="59"/>
      <c r="J366" s="114">
        <v>44277</v>
      </c>
      <c r="K366" s="109">
        <f t="shared" si="23"/>
        <v>1870.91</v>
      </c>
      <c r="L366" s="30">
        <v>13.49</v>
      </c>
      <c r="M366" s="30"/>
      <c r="N366" s="30"/>
      <c r="O366" s="12"/>
    </row>
    <row r="367" spans="1:18" x14ac:dyDescent="0.35">
      <c r="A367" s="58"/>
      <c r="B367" s="87"/>
      <c r="C367" s="87"/>
      <c r="D367" s="72"/>
      <c r="E367" s="76"/>
      <c r="F367" s="88"/>
      <c r="G367" s="88"/>
      <c r="H367" s="88"/>
      <c r="I367" s="59"/>
      <c r="J367" s="114">
        <v>44446</v>
      </c>
      <c r="K367" s="109">
        <f t="shared" si="23"/>
        <v>1868.0500000000002</v>
      </c>
      <c r="L367" s="30">
        <v>16.350000000000001</v>
      </c>
      <c r="M367" s="30"/>
      <c r="N367" s="30"/>
      <c r="O367" s="12"/>
    </row>
    <row r="368" spans="1:18" x14ac:dyDescent="0.35">
      <c r="A368" s="58"/>
      <c r="B368" s="87"/>
      <c r="C368" s="87"/>
      <c r="D368" s="72"/>
      <c r="E368" s="77"/>
      <c r="F368" s="62"/>
      <c r="G368" s="62"/>
      <c r="H368" s="62"/>
      <c r="I368" s="63"/>
      <c r="J368" s="118">
        <v>44644</v>
      </c>
      <c r="K368" s="113">
        <f t="shared" si="23"/>
        <v>1873.67</v>
      </c>
      <c r="L368" s="32">
        <v>10.73</v>
      </c>
      <c r="M368" s="32"/>
      <c r="N368" s="32"/>
      <c r="O368" s="12"/>
      <c r="R368" s="43"/>
    </row>
    <row r="369" spans="1:18" x14ac:dyDescent="0.35">
      <c r="A369" s="58"/>
      <c r="B369" s="87"/>
      <c r="C369" s="87"/>
      <c r="D369" s="72"/>
      <c r="E369" s="75" t="s">
        <v>45</v>
      </c>
      <c r="F369" s="56">
        <f>'[1]EIM_GW-Level&amp;PCB_Data_only'!I25</f>
        <v>47.6587854133316</v>
      </c>
      <c r="G369" s="56">
        <f>'[1]EIM_GW-Level&amp;PCB_Data_only'!J25</f>
        <v>-117.397437496032</v>
      </c>
      <c r="H369" s="56"/>
      <c r="I369" s="99">
        <v>1892.07</v>
      </c>
      <c r="J369" s="106">
        <v>38748</v>
      </c>
      <c r="K369" s="107">
        <f t="shared" ref="K369:K389" si="24">IF(AND(ISNUMBER(I$369),ISNUMBER(L369)),I$369-L369,"")</f>
        <v>1872.95</v>
      </c>
      <c r="L369" s="34">
        <v>19.12</v>
      </c>
      <c r="M369" s="34"/>
      <c r="N369" s="34"/>
      <c r="O369" s="12"/>
      <c r="R369" s="44"/>
    </row>
    <row r="370" spans="1:18" x14ac:dyDescent="0.35">
      <c r="A370" s="58"/>
      <c r="B370" s="87"/>
      <c r="C370" s="87"/>
      <c r="D370" s="72"/>
      <c r="E370" s="76"/>
      <c r="F370" s="88"/>
      <c r="G370" s="88"/>
      <c r="H370" s="88"/>
      <c r="I370" s="59">
        <v>1895.26</v>
      </c>
      <c r="J370" s="106">
        <v>38937</v>
      </c>
      <c r="K370" s="109">
        <f t="shared" si="24"/>
        <v>1868.81</v>
      </c>
      <c r="L370" s="30">
        <v>23.26</v>
      </c>
      <c r="M370" s="30"/>
      <c r="N370" s="30"/>
      <c r="O370" s="12"/>
      <c r="R370" s="44"/>
    </row>
    <row r="371" spans="1:18" x14ac:dyDescent="0.35">
      <c r="A371" s="58"/>
      <c r="B371" s="87"/>
      <c r="C371" s="87"/>
      <c r="D371" s="72"/>
      <c r="E371" s="76"/>
      <c r="F371" s="88"/>
      <c r="G371" s="88"/>
      <c r="H371" s="88"/>
      <c r="I371" s="59"/>
      <c r="J371" s="106">
        <v>39125</v>
      </c>
      <c r="K371" s="109">
        <f t="shared" si="24"/>
        <v>1870.45</v>
      </c>
      <c r="L371" s="30">
        <v>21.62</v>
      </c>
      <c r="M371" s="30"/>
      <c r="N371" s="30"/>
      <c r="O371" s="12"/>
      <c r="R371" s="44"/>
    </row>
    <row r="372" spans="1:18" x14ac:dyDescent="0.35">
      <c r="A372" s="58"/>
      <c r="B372" s="87"/>
      <c r="C372" s="87"/>
      <c r="D372" s="72"/>
      <c r="E372" s="76"/>
      <c r="F372" s="88"/>
      <c r="G372" s="88"/>
      <c r="H372" s="88"/>
      <c r="I372" s="59"/>
      <c r="J372" s="106">
        <v>39331</v>
      </c>
      <c r="K372" s="109">
        <f t="shared" si="24"/>
        <v>1868.31</v>
      </c>
      <c r="L372" s="30">
        <v>23.76</v>
      </c>
      <c r="M372" s="30"/>
      <c r="N372" s="30"/>
      <c r="O372" s="12"/>
      <c r="R372" s="44"/>
    </row>
    <row r="373" spans="1:18" x14ac:dyDescent="0.35">
      <c r="A373" s="58"/>
      <c r="B373" s="87"/>
      <c r="C373" s="87"/>
      <c r="D373" s="72"/>
      <c r="E373" s="76"/>
      <c r="F373" s="88"/>
      <c r="G373" s="88"/>
      <c r="H373" s="88"/>
      <c r="I373" s="59"/>
      <c r="J373" s="106">
        <v>39491</v>
      </c>
      <c r="K373" s="109">
        <f t="shared" si="24"/>
        <v>1869.73</v>
      </c>
      <c r="L373" s="30">
        <v>22.34</v>
      </c>
      <c r="M373" s="30"/>
      <c r="N373" s="30"/>
      <c r="O373" s="12"/>
      <c r="R373" s="44"/>
    </row>
    <row r="374" spans="1:18" x14ac:dyDescent="0.35">
      <c r="A374" s="58"/>
      <c r="B374" s="87"/>
      <c r="C374" s="87"/>
      <c r="D374" s="72"/>
      <c r="E374" s="76"/>
      <c r="F374" s="88"/>
      <c r="G374" s="88"/>
      <c r="H374" s="88"/>
      <c r="I374" s="59"/>
      <c r="J374" s="106">
        <v>39701</v>
      </c>
      <c r="K374" s="109">
        <f t="shared" si="24"/>
        <v>1869.2</v>
      </c>
      <c r="L374" s="30">
        <v>22.87</v>
      </c>
      <c r="M374" s="30"/>
      <c r="N374" s="30"/>
      <c r="O374" s="12"/>
      <c r="R374" s="44"/>
    </row>
    <row r="375" spans="1:18" x14ac:dyDescent="0.35">
      <c r="A375" s="58"/>
      <c r="B375" s="87"/>
      <c r="C375" s="87"/>
      <c r="D375" s="72"/>
      <c r="E375" s="76"/>
      <c r="F375" s="88"/>
      <c r="G375" s="88"/>
      <c r="H375" s="88"/>
      <c r="I375" s="59"/>
      <c r="J375" s="106">
        <v>39849</v>
      </c>
      <c r="K375" s="109">
        <f t="shared" si="24"/>
        <v>1871.21</v>
      </c>
      <c r="L375" s="30">
        <v>20.86</v>
      </c>
      <c r="M375" s="30"/>
      <c r="N375" s="30"/>
      <c r="O375" s="12"/>
      <c r="R375" s="44"/>
    </row>
    <row r="376" spans="1:18" x14ac:dyDescent="0.35">
      <c r="A376" s="58"/>
      <c r="B376" s="87"/>
      <c r="C376" s="87"/>
      <c r="D376" s="72"/>
      <c r="E376" s="76"/>
      <c r="F376" s="88"/>
      <c r="G376" s="88"/>
      <c r="H376" s="88"/>
      <c r="I376" s="59"/>
      <c r="J376" s="106">
        <v>40044</v>
      </c>
      <c r="K376" s="109">
        <f t="shared" si="24"/>
        <v>1869.27</v>
      </c>
      <c r="L376" s="30">
        <v>22.8</v>
      </c>
      <c r="M376" s="30"/>
      <c r="N376" s="30"/>
      <c r="O376" s="12"/>
    </row>
    <row r="377" spans="1:18" x14ac:dyDescent="0.35">
      <c r="A377" s="58"/>
      <c r="B377" s="87"/>
      <c r="C377" s="87"/>
      <c r="D377" s="72"/>
      <c r="E377" s="76"/>
      <c r="F377" s="88"/>
      <c r="G377" s="88"/>
      <c r="H377" s="88"/>
      <c r="I377" s="59"/>
      <c r="J377" s="106">
        <v>40262</v>
      </c>
      <c r="K377" s="109">
        <f t="shared" si="24"/>
        <v>1870.03</v>
      </c>
      <c r="L377" s="30">
        <v>22.04</v>
      </c>
      <c r="M377" s="30"/>
      <c r="N377" s="30"/>
      <c r="O377" s="12"/>
    </row>
    <row r="378" spans="1:18" x14ac:dyDescent="0.35">
      <c r="A378" s="58"/>
      <c r="B378" s="87"/>
      <c r="C378" s="87"/>
      <c r="D378" s="72"/>
      <c r="E378" s="76"/>
      <c r="F378" s="88"/>
      <c r="G378" s="88"/>
      <c r="H378" s="88"/>
      <c r="I378" s="59"/>
      <c r="J378" s="106">
        <v>40407</v>
      </c>
      <c r="K378" s="109">
        <f t="shared" si="24"/>
        <v>1868.1899999999998</v>
      </c>
      <c r="L378" s="30">
        <v>23.88</v>
      </c>
      <c r="M378" s="30"/>
      <c r="N378" s="30"/>
      <c r="O378" s="12"/>
    </row>
    <row r="379" spans="1:18" x14ac:dyDescent="0.35">
      <c r="A379" s="58"/>
      <c r="B379" s="87"/>
      <c r="C379" s="87"/>
      <c r="D379" s="72"/>
      <c r="E379" s="76"/>
      <c r="F379" s="88"/>
      <c r="G379" s="88"/>
      <c r="H379" s="88"/>
      <c r="I379" s="59"/>
      <c r="J379" s="106">
        <v>40577</v>
      </c>
      <c r="K379" s="109">
        <f t="shared" si="24"/>
        <v>1874.33</v>
      </c>
      <c r="L379" s="30">
        <v>17.739999999999998</v>
      </c>
      <c r="M379" s="30"/>
      <c r="N379" s="30"/>
      <c r="O379" s="12"/>
    </row>
    <row r="380" spans="1:18" x14ac:dyDescent="0.35">
      <c r="A380" s="58"/>
      <c r="B380" s="87"/>
      <c r="C380" s="87"/>
      <c r="D380" s="72"/>
      <c r="E380" s="76"/>
      <c r="F380" s="88"/>
      <c r="G380" s="88"/>
      <c r="H380" s="88"/>
      <c r="I380" s="59"/>
      <c r="J380" s="106">
        <v>40808</v>
      </c>
      <c r="K380" s="109">
        <f t="shared" si="24"/>
        <v>1869.2</v>
      </c>
      <c r="L380" s="30">
        <v>22.87</v>
      </c>
      <c r="M380" s="30"/>
      <c r="N380" s="30"/>
      <c r="O380" s="12"/>
    </row>
    <row r="381" spans="1:18" x14ac:dyDescent="0.35">
      <c r="A381" s="58"/>
      <c r="B381" s="87"/>
      <c r="C381" s="87"/>
      <c r="D381" s="72"/>
      <c r="E381" s="76"/>
      <c r="F381" s="88"/>
      <c r="G381" s="88"/>
      <c r="H381" s="88"/>
      <c r="I381" s="59"/>
      <c r="J381" s="106">
        <v>40967</v>
      </c>
      <c r="K381" s="109">
        <f t="shared" si="24"/>
        <v>1870.3</v>
      </c>
      <c r="L381" s="30">
        <v>21.77</v>
      </c>
      <c r="M381" s="30"/>
      <c r="N381" s="30"/>
      <c r="O381" s="12"/>
    </row>
    <row r="382" spans="1:18" x14ac:dyDescent="0.35">
      <c r="A382" s="58"/>
      <c r="B382" s="87"/>
      <c r="C382" s="87"/>
      <c r="D382" s="72"/>
      <c r="E382" s="76"/>
      <c r="F382" s="88"/>
      <c r="G382" s="88"/>
      <c r="H382" s="88"/>
      <c r="I382" s="59"/>
      <c r="J382" s="106">
        <v>41157</v>
      </c>
      <c r="K382" s="109">
        <f t="shared" si="24"/>
        <v>1869.26</v>
      </c>
      <c r="L382" s="30">
        <v>22.81</v>
      </c>
      <c r="M382" s="30"/>
      <c r="N382" s="30"/>
      <c r="O382" s="12"/>
    </row>
    <row r="383" spans="1:18" x14ac:dyDescent="0.35">
      <c r="A383" s="58"/>
      <c r="B383" s="87"/>
      <c r="C383" s="87"/>
      <c r="D383" s="72"/>
      <c r="E383" s="76"/>
      <c r="F383" s="88"/>
      <c r="G383" s="88"/>
      <c r="H383" s="88"/>
      <c r="I383" s="59"/>
      <c r="J383" s="106">
        <v>41325</v>
      </c>
      <c r="K383" s="109">
        <f t="shared" si="24"/>
        <v>1870.96</v>
      </c>
      <c r="L383" s="30">
        <v>21.11</v>
      </c>
      <c r="M383" s="30"/>
      <c r="N383" s="30"/>
      <c r="O383" s="12"/>
    </row>
    <row r="384" spans="1:18" x14ac:dyDescent="0.35">
      <c r="A384" s="58"/>
      <c r="B384" s="87"/>
      <c r="C384" s="87"/>
      <c r="D384" s="72"/>
      <c r="E384" s="76"/>
      <c r="F384" s="88"/>
      <c r="G384" s="88"/>
      <c r="H384" s="88"/>
      <c r="I384" s="59"/>
      <c r="J384" s="106">
        <v>41522</v>
      </c>
      <c r="K384" s="109">
        <f t="shared" si="24"/>
        <v>1868.86</v>
      </c>
      <c r="L384" s="30">
        <v>23.21</v>
      </c>
      <c r="M384" s="30"/>
      <c r="N384" s="30"/>
      <c r="O384" s="12"/>
    </row>
    <row r="385" spans="1:15" x14ac:dyDescent="0.35">
      <c r="A385" s="58"/>
      <c r="B385" s="87"/>
      <c r="C385" s="87"/>
      <c r="D385" s="72"/>
      <c r="E385" s="76"/>
      <c r="F385" s="88"/>
      <c r="G385" s="88"/>
      <c r="H385" s="88"/>
      <c r="I385" s="59"/>
      <c r="J385" s="106">
        <v>41718</v>
      </c>
      <c r="K385" s="109">
        <f t="shared" si="24"/>
        <v>1875.6699999999998</v>
      </c>
      <c r="L385" s="30">
        <v>16.399999999999999</v>
      </c>
      <c r="M385" s="30"/>
      <c r="N385" s="30"/>
      <c r="O385" s="12"/>
    </row>
    <row r="386" spans="1:15" x14ac:dyDescent="0.35">
      <c r="A386" s="58"/>
      <c r="B386" s="87"/>
      <c r="C386" s="87"/>
      <c r="D386" s="72"/>
      <c r="E386" s="76"/>
      <c r="F386" s="88"/>
      <c r="G386" s="88"/>
      <c r="H386" s="88"/>
      <c r="I386" s="59"/>
      <c r="J386" s="106">
        <v>41892</v>
      </c>
      <c r="K386" s="109">
        <f t="shared" si="24"/>
        <v>1869.04</v>
      </c>
      <c r="L386" s="30">
        <v>23.03</v>
      </c>
      <c r="M386" s="30"/>
      <c r="N386" s="30"/>
      <c r="O386" s="12"/>
    </row>
    <row r="387" spans="1:15" x14ac:dyDescent="0.35">
      <c r="A387" s="58"/>
      <c r="B387" s="87"/>
      <c r="C387" s="87"/>
      <c r="D387" s="72"/>
      <c r="E387" s="76"/>
      <c r="F387" s="88"/>
      <c r="G387" s="88"/>
      <c r="H387" s="88"/>
      <c r="I387" s="59"/>
      <c r="J387" s="108">
        <v>42065</v>
      </c>
      <c r="K387" s="109">
        <f t="shared" si="24"/>
        <v>1873.3899999999999</v>
      </c>
      <c r="L387" s="30">
        <v>18.68</v>
      </c>
      <c r="M387" s="30"/>
      <c r="N387" s="30"/>
      <c r="O387" s="12"/>
    </row>
    <row r="388" spans="1:15" x14ac:dyDescent="0.35">
      <c r="A388" s="58"/>
      <c r="B388" s="87"/>
      <c r="C388" s="87"/>
      <c r="D388" s="72"/>
      <c r="E388" s="76"/>
      <c r="F388" s="88"/>
      <c r="G388" s="88"/>
      <c r="H388" s="88"/>
      <c r="I388" s="59"/>
      <c r="J388" s="108">
        <v>42275</v>
      </c>
      <c r="K388" s="109">
        <f t="shared" si="24"/>
        <v>1868.33</v>
      </c>
      <c r="L388" s="30">
        <v>23.74</v>
      </c>
      <c r="M388" s="30"/>
      <c r="N388" s="30"/>
      <c r="O388" s="12"/>
    </row>
    <row r="389" spans="1:15" x14ac:dyDescent="0.35">
      <c r="A389" s="58"/>
      <c r="B389" s="87"/>
      <c r="C389" s="87"/>
      <c r="D389" s="72"/>
      <c r="E389" s="76"/>
      <c r="F389" s="88"/>
      <c r="G389" s="88"/>
      <c r="H389" s="88"/>
      <c r="I389" s="59"/>
      <c r="J389" s="108">
        <v>42432</v>
      </c>
      <c r="K389" s="109">
        <f t="shared" si="24"/>
        <v>1873.51</v>
      </c>
      <c r="L389" s="30">
        <v>18.559999999999999</v>
      </c>
      <c r="M389" s="30"/>
      <c r="N389" s="30"/>
      <c r="O389" s="12"/>
    </row>
    <row r="390" spans="1:15" x14ac:dyDescent="0.35">
      <c r="A390" s="58"/>
      <c r="B390" s="87"/>
      <c r="C390" s="87"/>
      <c r="D390" s="72"/>
      <c r="E390" s="76"/>
      <c r="F390" s="88"/>
      <c r="G390" s="88"/>
      <c r="H390" s="88"/>
      <c r="I390" s="59"/>
      <c r="J390" s="114">
        <v>42626</v>
      </c>
      <c r="K390" s="109">
        <f t="shared" ref="K390:K406" si="25">IF(AND(ISNUMBER(I$370),ISNUMBER(L390)),I$370-L390,"")</f>
        <v>1868.11</v>
      </c>
      <c r="L390" s="30">
        <v>27.15</v>
      </c>
      <c r="M390" s="30"/>
      <c r="N390" s="30"/>
      <c r="O390" s="12"/>
    </row>
    <row r="391" spans="1:15" x14ac:dyDescent="0.35">
      <c r="A391" s="58"/>
      <c r="B391" s="87"/>
      <c r="C391" s="87"/>
      <c r="D391" s="72"/>
      <c r="E391" s="76"/>
      <c r="F391" s="88"/>
      <c r="G391" s="88"/>
      <c r="H391" s="88"/>
      <c r="I391" s="59"/>
      <c r="J391" s="114">
        <v>42817</v>
      </c>
      <c r="K391" s="109">
        <f t="shared" si="25"/>
        <v>1880.02</v>
      </c>
      <c r="L391" s="30">
        <v>15.24</v>
      </c>
      <c r="M391" s="30"/>
      <c r="N391" s="30"/>
      <c r="O391" s="12"/>
    </row>
    <row r="392" spans="1:15" x14ac:dyDescent="0.35">
      <c r="A392" s="58"/>
      <c r="B392" s="87"/>
      <c r="C392" s="87"/>
      <c r="D392" s="72"/>
      <c r="E392" s="76"/>
      <c r="F392" s="88"/>
      <c r="G392" s="88"/>
      <c r="H392" s="88"/>
      <c r="I392" s="59"/>
      <c r="J392" s="114">
        <v>42984</v>
      </c>
      <c r="K392" s="109">
        <f t="shared" si="25"/>
        <v>1869.07</v>
      </c>
      <c r="L392" s="30">
        <v>26.19</v>
      </c>
      <c r="M392" s="30"/>
      <c r="N392" s="30"/>
      <c r="O392" s="12"/>
    </row>
    <row r="393" spans="1:15" x14ac:dyDescent="0.35">
      <c r="A393" s="58"/>
      <c r="B393" s="87"/>
      <c r="C393" s="87"/>
      <c r="D393" s="72"/>
      <c r="E393" s="76"/>
      <c r="F393" s="88"/>
      <c r="G393" s="88"/>
      <c r="H393" s="88"/>
      <c r="I393" s="59"/>
      <c r="J393" s="114">
        <v>43171</v>
      </c>
      <c r="K393" s="109">
        <f t="shared" si="25"/>
        <v>1872.04</v>
      </c>
      <c r="L393" s="30">
        <v>23.22</v>
      </c>
      <c r="M393" s="30"/>
      <c r="N393" s="30"/>
      <c r="O393" s="12"/>
    </row>
    <row r="394" spans="1:15" x14ac:dyDescent="0.35">
      <c r="A394" s="58"/>
      <c r="B394" s="87"/>
      <c r="C394" s="87"/>
      <c r="D394" s="72"/>
      <c r="E394" s="76"/>
      <c r="F394" s="88"/>
      <c r="G394" s="88"/>
      <c r="H394" s="88"/>
      <c r="I394" s="59"/>
      <c r="J394" s="114">
        <v>43340</v>
      </c>
      <c r="K394" s="109">
        <f t="shared" si="25"/>
        <v>1868.96</v>
      </c>
      <c r="L394" s="30">
        <v>26.3</v>
      </c>
      <c r="M394" s="30"/>
      <c r="N394" s="30"/>
      <c r="O394" s="12"/>
    </row>
    <row r="395" spans="1:15" x14ac:dyDescent="0.35">
      <c r="A395" s="58"/>
      <c r="B395" s="87"/>
      <c r="C395" s="87"/>
      <c r="D395" s="72"/>
      <c r="E395" s="76"/>
      <c r="F395" s="88"/>
      <c r="G395" s="88"/>
      <c r="H395" s="88"/>
      <c r="I395" s="59"/>
      <c r="J395" s="114">
        <v>43531</v>
      </c>
      <c r="K395" s="109">
        <f t="shared" si="25"/>
        <v>1870.06</v>
      </c>
      <c r="L395" s="30">
        <v>25.2</v>
      </c>
      <c r="M395" s="30"/>
      <c r="N395" s="30"/>
      <c r="O395" s="12"/>
    </row>
    <row r="396" spans="1:15" x14ac:dyDescent="0.35">
      <c r="A396" s="58"/>
      <c r="B396" s="87"/>
      <c r="C396" s="87"/>
      <c r="D396" s="72"/>
      <c r="E396" s="76"/>
      <c r="F396" s="88"/>
      <c r="G396" s="88"/>
      <c r="H396" s="88"/>
      <c r="I396" s="59"/>
      <c r="J396" s="114">
        <v>43725</v>
      </c>
      <c r="K396" s="109">
        <f t="shared" si="25"/>
        <v>1868.56</v>
      </c>
      <c r="L396" s="30">
        <v>26.7</v>
      </c>
      <c r="M396" s="30"/>
      <c r="N396" s="30"/>
      <c r="O396" s="12"/>
    </row>
    <row r="397" spans="1:15" x14ac:dyDescent="0.35">
      <c r="A397" s="58"/>
      <c r="B397" s="87"/>
      <c r="C397" s="87"/>
      <c r="D397" s="72"/>
      <c r="E397" s="76"/>
      <c r="F397" s="88"/>
      <c r="G397" s="88"/>
      <c r="H397" s="88"/>
      <c r="I397" s="59"/>
      <c r="J397" s="114">
        <v>43899</v>
      </c>
      <c r="K397" s="109">
        <f t="shared" si="25"/>
        <v>1870.89</v>
      </c>
      <c r="L397" s="30">
        <v>24.37</v>
      </c>
      <c r="M397" s="30"/>
      <c r="N397" s="30"/>
      <c r="O397" s="12"/>
    </row>
    <row r="398" spans="1:15" x14ac:dyDescent="0.35">
      <c r="A398" s="58"/>
      <c r="B398" s="87"/>
      <c r="C398" s="87"/>
      <c r="D398" s="72"/>
      <c r="E398" s="76"/>
      <c r="F398" s="88"/>
      <c r="G398" s="88"/>
      <c r="H398" s="88"/>
      <c r="I398" s="59"/>
      <c r="J398" s="114">
        <v>44102</v>
      </c>
      <c r="K398" s="109">
        <f t="shared" si="25"/>
        <v>1869.1</v>
      </c>
      <c r="L398" s="30">
        <v>26.16</v>
      </c>
      <c r="M398" s="30"/>
      <c r="N398" s="30"/>
      <c r="O398" s="12"/>
    </row>
    <row r="399" spans="1:15" x14ac:dyDescent="0.35">
      <c r="A399" s="58"/>
      <c r="B399" s="87"/>
      <c r="C399" s="87"/>
      <c r="D399" s="72"/>
      <c r="E399" s="76"/>
      <c r="F399" s="88"/>
      <c r="G399" s="88"/>
      <c r="H399" s="88"/>
      <c r="I399" s="59"/>
      <c r="J399" s="114">
        <v>44277</v>
      </c>
      <c r="K399" s="109">
        <f t="shared" si="25"/>
        <v>1870.93</v>
      </c>
      <c r="L399" s="30">
        <v>24.33</v>
      </c>
      <c r="M399" s="30"/>
      <c r="N399" s="30"/>
      <c r="O399" s="12"/>
    </row>
    <row r="400" spans="1:15" x14ac:dyDescent="0.35">
      <c r="A400" s="58"/>
      <c r="B400" s="87"/>
      <c r="C400" s="87"/>
      <c r="D400" s="72"/>
      <c r="E400" s="76"/>
      <c r="F400" s="88"/>
      <c r="G400" s="88"/>
      <c r="H400" s="88"/>
      <c r="I400" s="59"/>
      <c r="J400" s="114">
        <v>44446</v>
      </c>
      <c r="K400" s="109">
        <f t="shared" si="25"/>
        <v>1868.08</v>
      </c>
      <c r="L400" s="30">
        <v>27.18</v>
      </c>
      <c r="M400" s="30"/>
      <c r="N400" s="30"/>
      <c r="O400" s="12"/>
    </row>
    <row r="401" spans="1:15" x14ac:dyDescent="0.35">
      <c r="A401" s="58"/>
      <c r="B401" s="87"/>
      <c r="C401" s="87"/>
      <c r="D401" s="72"/>
      <c r="E401" s="76"/>
      <c r="F401" s="88"/>
      <c r="G401" s="88"/>
      <c r="H401" s="88"/>
      <c r="I401" s="59"/>
      <c r="J401" s="116">
        <v>44523</v>
      </c>
      <c r="K401" s="109">
        <f t="shared" si="25"/>
        <v>1870.02</v>
      </c>
      <c r="L401" s="35">
        <v>25.24</v>
      </c>
      <c r="M401" s="35"/>
      <c r="N401" s="35"/>
      <c r="O401" s="12"/>
    </row>
    <row r="402" spans="1:15" x14ac:dyDescent="0.35">
      <c r="A402" s="58"/>
      <c r="B402" s="87"/>
      <c r="C402" s="87"/>
      <c r="D402" s="72"/>
      <c r="E402" s="76"/>
      <c r="F402" s="88"/>
      <c r="G402" s="88"/>
      <c r="H402" s="88"/>
      <c r="I402" s="59"/>
      <c r="J402" s="116">
        <v>44585</v>
      </c>
      <c r="K402" s="109">
        <f t="shared" si="25"/>
        <v>1870.64</v>
      </c>
      <c r="L402" s="35">
        <v>24.62</v>
      </c>
      <c r="M402" s="35"/>
      <c r="N402" s="35"/>
      <c r="O402" s="12"/>
    </row>
    <row r="403" spans="1:15" x14ac:dyDescent="0.35">
      <c r="A403" s="58"/>
      <c r="B403" s="87"/>
      <c r="C403" s="87"/>
      <c r="D403" s="72"/>
      <c r="E403" s="76"/>
      <c r="F403" s="88"/>
      <c r="G403" s="88"/>
      <c r="H403" s="88"/>
      <c r="I403" s="59"/>
      <c r="J403" s="116">
        <v>44622</v>
      </c>
      <c r="K403" s="109">
        <f t="shared" si="25"/>
        <v>1870.33</v>
      </c>
      <c r="L403" s="35">
        <v>24.93</v>
      </c>
      <c r="M403" s="35"/>
      <c r="N403" s="35"/>
      <c r="O403" s="12"/>
    </row>
    <row r="404" spans="1:15" x14ac:dyDescent="0.35">
      <c r="A404" s="58"/>
      <c r="B404" s="87"/>
      <c r="C404" s="87"/>
      <c r="D404" s="72"/>
      <c r="E404" s="76"/>
      <c r="F404" s="88"/>
      <c r="G404" s="88"/>
      <c r="H404" s="88"/>
      <c r="I404" s="59"/>
      <c r="J404" s="116">
        <v>44644</v>
      </c>
      <c r="K404" s="109">
        <f t="shared" si="25"/>
        <v>1873.64</v>
      </c>
      <c r="L404" s="35">
        <v>21.62</v>
      </c>
      <c r="M404" s="35"/>
      <c r="N404" s="35"/>
      <c r="O404" s="12"/>
    </row>
    <row r="405" spans="1:15" x14ac:dyDescent="0.35">
      <c r="A405" s="58"/>
      <c r="B405" s="87"/>
      <c r="C405" s="87"/>
      <c r="D405" s="72"/>
      <c r="E405" s="76"/>
      <c r="F405" s="88"/>
      <c r="G405" s="88"/>
      <c r="H405" s="88"/>
      <c r="I405" s="59"/>
      <c r="J405" s="116">
        <v>44951</v>
      </c>
      <c r="K405" s="111">
        <f t="shared" si="25"/>
        <v>1870.51</v>
      </c>
      <c r="L405" s="35">
        <v>24.75</v>
      </c>
      <c r="M405" s="35"/>
      <c r="N405" s="35"/>
      <c r="O405" s="12"/>
    </row>
    <row r="406" spans="1:15" x14ac:dyDescent="0.35">
      <c r="A406" s="58"/>
      <c r="B406" s="87"/>
      <c r="C406" s="87"/>
      <c r="D406" s="72"/>
      <c r="E406" s="77"/>
      <c r="F406" s="62"/>
      <c r="G406" s="62"/>
      <c r="H406" s="62"/>
      <c r="I406" s="63"/>
      <c r="J406" s="118">
        <v>45043</v>
      </c>
      <c r="K406" s="113">
        <f t="shared" si="25"/>
        <v>1872.49</v>
      </c>
      <c r="L406" s="32">
        <v>22.77</v>
      </c>
      <c r="M406" s="32"/>
      <c r="N406" s="32"/>
      <c r="O406" s="12"/>
    </row>
    <row r="407" spans="1:15" x14ac:dyDescent="0.35">
      <c r="A407" s="58"/>
      <c r="B407" s="87"/>
      <c r="C407" s="87"/>
      <c r="D407" s="72"/>
      <c r="E407" s="75" t="s">
        <v>46</v>
      </c>
      <c r="F407" s="56">
        <f>'[1]EIM_GW-Level&amp;PCB_Data_only'!I26</f>
        <v>47.6591417178564</v>
      </c>
      <c r="G407" s="56">
        <f>'[1]EIM_GW-Level&amp;PCB_Data_only'!J26</f>
        <v>-117.394040290503</v>
      </c>
      <c r="H407" s="56"/>
      <c r="I407" s="57">
        <v>1887.44</v>
      </c>
      <c r="J407" s="106">
        <v>38748</v>
      </c>
      <c r="K407" s="107">
        <f>IF(AND(ISNUMBER(I$407),ISNUMBER(L407)),I$407-L407,"")</f>
        <v>1873.81</v>
      </c>
      <c r="L407" s="34">
        <v>13.63</v>
      </c>
      <c r="M407" s="34"/>
      <c r="N407" s="34"/>
      <c r="O407" s="12"/>
    </row>
    <row r="408" spans="1:15" x14ac:dyDescent="0.35">
      <c r="A408" s="58"/>
      <c r="B408" s="87"/>
      <c r="C408" s="87"/>
      <c r="D408" s="72"/>
      <c r="E408" s="76"/>
      <c r="F408" s="88"/>
      <c r="G408" s="88"/>
      <c r="H408" s="88"/>
      <c r="I408" s="59"/>
      <c r="J408" s="106">
        <v>38937</v>
      </c>
      <c r="K408" s="109"/>
      <c r="L408" s="30" t="s">
        <v>30</v>
      </c>
      <c r="M408" s="30"/>
      <c r="N408" s="30"/>
      <c r="O408" s="12"/>
    </row>
    <row r="409" spans="1:15" x14ac:dyDescent="0.35">
      <c r="A409" s="58"/>
      <c r="B409" s="87"/>
      <c r="C409" s="87"/>
      <c r="D409" s="72"/>
      <c r="E409" s="76"/>
      <c r="F409" s="88"/>
      <c r="G409" s="88"/>
      <c r="H409" s="88"/>
      <c r="I409" s="59"/>
      <c r="J409" s="106">
        <v>39125</v>
      </c>
      <c r="K409" s="109">
        <f t="shared" ref="K409:K439" si="26">IF(AND(ISNUMBER(I$407),ISNUMBER(L409)),I$407-L409,"")</f>
        <v>1871.2</v>
      </c>
      <c r="L409" s="30">
        <v>16.239999999999998</v>
      </c>
      <c r="M409" s="30"/>
      <c r="N409" s="30"/>
      <c r="O409" s="12"/>
    </row>
    <row r="410" spans="1:15" x14ac:dyDescent="0.35">
      <c r="A410" s="58"/>
      <c r="B410" s="87"/>
      <c r="C410" s="87"/>
      <c r="D410" s="72"/>
      <c r="E410" s="76"/>
      <c r="F410" s="88"/>
      <c r="G410" s="88"/>
      <c r="H410" s="88"/>
      <c r="I410" s="59"/>
      <c r="J410" s="106">
        <v>39331</v>
      </c>
      <c r="K410" s="109">
        <f t="shared" si="26"/>
        <v>1868.8500000000001</v>
      </c>
      <c r="L410" s="30">
        <v>18.59</v>
      </c>
      <c r="M410" s="30"/>
      <c r="N410" s="30"/>
      <c r="O410" s="12"/>
    </row>
    <row r="411" spans="1:15" x14ac:dyDescent="0.35">
      <c r="A411" s="58"/>
      <c r="B411" s="87"/>
      <c r="C411" s="87"/>
      <c r="D411" s="72"/>
      <c r="E411" s="76"/>
      <c r="F411" s="88"/>
      <c r="G411" s="88"/>
      <c r="H411" s="88"/>
      <c r="I411" s="59"/>
      <c r="J411" s="106">
        <v>39491</v>
      </c>
      <c r="K411" s="109">
        <f t="shared" si="26"/>
        <v>1870.42</v>
      </c>
      <c r="L411" s="30">
        <v>17.02</v>
      </c>
      <c r="M411" s="30"/>
      <c r="N411" s="30"/>
      <c r="O411" s="12"/>
    </row>
    <row r="412" spans="1:15" x14ac:dyDescent="0.35">
      <c r="A412" s="58"/>
      <c r="B412" s="87"/>
      <c r="C412" s="87"/>
      <c r="D412" s="72"/>
      <c r="E412" s="76"/>
      <c r="F412" s="88"/>
      <c r="G412" s="88"/>
      <c r="H412" s="88"/>
      <c r="I412" s="59"/>
      <c r="J412" s="106">
        <v>39701</v>
      </c>
      <c r="K412" s="109">
        <f t="shared" si="26"/>
        <v>1869.74</v>
      </c>
      <c r="L412" s="30">
        <v>17.7</v>
      </c>
      <c r="M412" s="30"/>
      <c r="N412" s="30"/>
      <c r="O412" s="12"/>
    </row>
    <row r="413" spans="1:15" x14ac:dyDescent="0.35">
      <c r="A413" s="58"/>
      <c r="B413" s="87"/>
      <c r="C413" s="87"/>
      <c r="D413" s="72"/>
      <c r="E413" s="76"/>
      <c r="F413" s="88"/>
      <c r="G413" s="88"/>
      <c r="H413" s="88"/>
      <c r="I413" s="59"/>
      <c r="J413" s="106">
        <v>39849</v>
      </c>
      <c r="K413" s="109">
        <f t="shared" si="26"/>
        <v>1872.88</v>
      </c>
      <c r="L413" s="30">
        <v>14.56</v>
      </c>
      <c r="M413" s="30"/>
      <c r="N413" s="30"/>
      <c r="O413" s="12"/>
    </row>
    <row r="414" spans="1:15" x14ac:dyDescent="0.35">
      <c r="A414" s="58"/>
      <c r="B414" s="87"/>
      <c r="C414" s="87"/>
      <c r="D414" s="72"/>
      <c r="E414" s="76"/>
      <c r="F414" s="88"/>
      <c r="G414" s="88"/>
      <c r="H414" s="88"/>
      <c r="I414" s="59"/>
      <c r="J414" s="106">
        <v>40044</v>
      </c>
      <c r="K414" s="109">
        <f t="shared" si="26"/>
        <v>1869.8500000000001</v>
      </c>
      <c r="L414" s="30">
        <v>17.59</v>
      </c>
      <c r="M414" s="30"/>
      <c r="N414" s="30"/>
      <c r="O414" s="12"/>
    </row>
    <row r="415" spans="1:15" x14ac:dyDescent="0.35">
      <c r="A415" s="58"/>
      <c r="B415" s="87"/>
      <c r="C415" s="87"/>
      <c r="D415" s="72"/>
      <c r="E415" s="76"/>
      <c r="F415" s="88"/>
      <c r="G415" s="88"/>
      <c r="H415" s="88"/>
      <c r="I415" s="59"/>
      <c r="J415" s="106">
        <v>40262</v>
      </c>
      <c r="K415" s="109">
        <f t="shared" si="26"/>
        <v>1870.78</v>
      </c>
      <c r="L415" s="30">
        <v>16.66</v>
      </c>
      <c r="M415" s="30"/>
      <c r="N415" s="30"/>
      <c r="O415" s="12"/>
    </row>
    <row r="416" spans="1:15" x14ac:dyDescent="0.35">
      <c r="A416" s="58"/>
      <c r="B416" s="87"/>
      <c r="C416" s="87"/>
      <c r="D416" s="72"/>
      <c r="E416" s="76"/>
      <c r="F416" s="88"/>
      <c r="G416" s="88"/>
      <c r="H416" s="88"/>
      <c r="I416" s="59"/>
      <c r="J416" s="106">
        <v>40407</v>
      </c>
      <c r="K416" s="109">
        <f t="shared" si="26"/>
        <v>1868.8500000000001</v>
      </c>
      <c r="L416" s="30">
        <v>18.59</v>
      </c>
      <c r="M416" s="30"/>
      <c r="N416" s="30"/>
      <c r="O416" s="12"/>
    </row>
    <row r="417" spans="1:15" x14ac:dyDescent="0.35">
      <c r="A417" s="58"/>
      <c r="B417" s="87"/>
      <c r="C417" s="87"/>
      <c r="D417" s="72"/>
      <c r="E417" s="76"/>
      <c r="F417" s="88"/>
      <c r="G417" s="88"/>
      <c r="H417" s="88"/>
      <c r="I417" s="59"/>
      <c r="J417" s="106">
        <v>40577</v>
      </c>
      <c r="K417" s="109">
        <f t="shared" si="26"/>
        <v>1875.5</v>
      </c>
      <c r="L417" s="30">
        <v>11.94</v>
      </c>
      <c r="M417" s="30"/>
      <c r="N417" s="30"/>
      <c r="O417" s="12"/>
    </row>
    <row r="418" spans="1:15" x14ac:dyDescent="0.35">
      <c r="A418" s="58"/>
      <c r="B418" s="87"/>
      <c r="C418" s="87"/>
      <c r="D418" s="72"/>
      <c r="E418" s="76"/>
      <c r="F418" s="88"/>
      <c r="G418" s="88"/>
      <c r="H418" s="88"/>
      <c r="I418" s="59"/>
      <c r="J418" s="106">
        <v>40808</v>
      </c>
      <c r="K418" s="109">
        <f t="shared" si="26"/>
        <v>1869.8300000000002</v>
      </c>
      <c r="L418" s="30">
        <v>17.61</v>
      </c>
      <c r="M418" s="30"/>
      <c r="N418" s="30"/>
      <c r="O418" s="12"/>
    </row>
    <row r="419" spans="1:15" x14ac:dyDescent="0.35">
      <c r="A419" s="58"/>
      <c r="B419" s="87"/>
      <c r="C419" s="87"/>
      <c r="D419" s="72"/>
      <c r="E419" s="76"/>
      <c r="F419" s="88"/>
      <c r="G419" s="88"/>
      <c r="H419" s="88"/>
      <c r="I419" s="59"/>
      <c r="J419" s="106">
        <v>40967</v>
      </c>
      <c r="K419" s="109">
        <f t="shared" si="26"/>
        <v>1870.96</v>
      </c>
      <c r="L419" s="30">
        <v>16.48</v>
      </c>
      <c r="M419" s="30"/>
      <c r="N419" s="30"/>
      <c r="O419" s="12"/>
    </row>
    <row r="420" spans="1:15" x14ac:dyDescent="0.35">
      <c r="A420" s="58"/>
      <c r="B420" s="87"/>
      <c r="C420" s="87"/>
      <c r="D420" s="72"/>
      <c r="E420" s="76"/>
      <c r="F420" s="88"/>
      <c r="G420" s="88"/>
      <c r="H420" s="88"/>
      <c r="I420" s="59"/>
      <c r="J420" s="106">
        <v>41157</v>
      </c>
      <c r="K420" s="109">
        <f t="shared" si="26"/>
        <v>1869.8200000000002</v>
      </c>
      <c r="L420" s="30">
        <v>17.62</v>
      </c>
      <c r="M420" s="30"/>
      <c r="N420" s="30"/>
      <c r="O420" s="12"/>
    </row>
    <row r="421" spans="1:15" x14ac:dyDescent="0.35">
      <c r="A421" s="58"/>
      <c r="B421" s="87"/>
      <c r="C421" s="87"/>
      <c r="D421" s="72"/>
      <c r="E421" s="76"/>
      <c r="F421" s="88"/>
      <c r="G421" s="88"/>
      <c r="H421" s="88"/>
      <c r="I421" s="59"/>
      <c r="J421" s="106">
        <v>41325</v>
      </c>
      <c r="K421" s="109">
        <f t="shared" si="26"/>
        <v>1871.74</v>
      </c>
      <c r="L421" s="30">
        <v>15.7</v>
      </c>
      <c r="M421" s="30"/>
      <c r="N421" s="30"/>
      <c r="O421" s="12"/>
    </row>
    <row r="422" spans="1:15" x14ac:dyDescent="0.35">
      <c r="A422" s="58"/>
      <c r="B422" s="87"/>
      <c r="C422" s="87"/>
      <c r="D422" s="72"/>
      <c r="E422" s="76"/>
      <c r="F422" s="88"/>
      <c r="G422" s="88"/>
      <c r="H422" s="88"/>
      <c r="I422" s="59"/>
      <c r="J422" s="106">
        <v>41522</v>
      </c>
      <c r="K422" s="109">
        <f t="shared" si="26"/>
        <v>1869.44</v>
      </c>
      <c r="L422" s="30">
        <v>18</v>
      </c>
      <c r="M422" s="30"/>
      <c r="N422" s="30"/>
      <c r="O422" s="12"/>
    </row>
    <row r="423" spans="1:15" x14ac:dyDescent="0.35">
      <c r="A423" s="58"/>
      <c r="B423" s="87"/>
      <c r="C423" s="87"/>
      <c r="D423" s="72"/>
      <c r="E423" s="76"/>
      <c r="F423" s="88"/>
      <c r="G423" s="88"/>
      <c r="H423" s="88"/>
      <c r="I423" s="59"/>
      <c r="J423" s="106">
        <v>41718</v>
      </c>
      <c r="K423" s="109">
        <f t="shared" si="26"/>
        <v>1876.63</v>
      </c>
      <c r="L423" s="30">
        <v>10.81</v>
      </c>
      <c r="M423" s="30"/>
      <c r="N423" s="30"/>
      <c r="O423" s="12"/>
    </row>
    <row r="424" spans="1:15" x14ac:dyDescent="0.35">
      <c r="A424" s="58"/>
      <c r="B424" s="87"/>
      <c r="C424" s="87"/>
      <c r="D424" s="72"/>
      <c r="E424" s="76"/>
      <c r="F424" s="88"/>
      <c r="G424" s="88"/>
      <c r="H424" s="88"/>
      <c r="I424" s="59"/>
      <c r="J424" s="106">
        <v>41892</v>
      </c>
      <c r="K424" s="109">
        <f t="shared" si="26"/>
        <v>1869.63</v>
      </c>
      <c r="L424" s="30">
        <v>17.809999999999999</v>
      </c>
      <c r="M424" s="30"/>
      <c r="N424" s="30"/>
      <c r="O424" s="12"/>
    </row>
    <row r="425" spans="1:15" x14ac:dyDescent="0.35">
      <c r="A425" s="58"/>
      <c r="B425" s="87"/>
      <c r="C425" s="87"/>
      <c r="D425" s="72"/>
      <c r="E425" s="76"/>
      <c r="F425" s="88"/>
      <c r="G425" s="88"/>
      <c r="H425" s="88"/>
      <c r="I425" s="59"/>
      <c r="J425" s="108">
        <v>42065</v>
      </c>
      <c r="K425" s="109">
        <f t="shared" si="26"/>
        <v>1874.43</v>
      </c>
      <c r="L425" s="30">
        <v>13.01</v>
      </c>
      <c r="M425" s="30"/>
      <c r="N425" s="30"/>
      <c r="O425" s="12"/>
    </row>
    <row r="426" spans="1:15" x14ac:dyDescent="0.35">
      <c r="A426" s="58"/>
      <c r="B426" s="87"/>
      <c r="C426" s="87"/>
      <c r="D426" s="72"/>
      <c r="E426" s="76"/>
      <c r="F426" s="88"/>
      <c r="G426" s="88"/>
      <c r="H426" s="88"/>
      <c r="I426" s="59"/>
      <c r="J426" s="108">
        <v>42275</v>
      </c>
      <c r="K426" s="109">
        <f t="shared" si="26"/>
        <v>1868.92</v>
      </c>
      <c r="L426" s="30">
        <v>18.52</v>
      </c>
      <c r="M426" s="30"/>
      <c r="N426" s="30"/>
      <c r="O426" s="12"/>
    </row>
    <row r="427" spans="1:15" x14ac:dyDescent="0.35">
      <c r="A427" s="58"/>
      <c r="B427" s="87"/>
      <c r="C427" s="87"/>
      <c r="D427" s="72"/>
      <c r="E427" s="76"/>
      <c r="F427" s="88"/>
      <c r="G427" s="88"/>
      <c r="H427" s="88"/>
      <c r="I427" s="59"/>
      <c r="J427" s="108">
        <v>42432</v>
      </c>
      <c r="K427" s="109">
        <f t="shared" si="26"/>
        <v>1875</v>
      </c>
      <c r="L427" s="30">
        <v>12.44</v>
      </c>
      <c r="M427" s="30"/>
      <c r="N427" s="30"/>
      <c r="O427" s="12"/>
    </row>
    <row r="428" spans="1:15" x14ac:dyDescent="0.35">
      <c r="A428" s="58"/>
      <c r="B428" s="87"/>
      <c r="C428" s="87"/>
      <c r="D428" s="72"/>
      <c r="E428" s="76"/>
      <c r="F428" s="88"/>
      <c r="G428" s="88"/>
      <c r="H428" s="88"/>
      <c r="I428" s="59"/>
      <c r="J428" s="108">
        <v>42626</v>
      </c>
      <c r="K428" s="109">
        <f t="shared" si="26"/>
        <v>1868.77</v>
      </c>
      <c r="L428" s="30">
        <v>18.670000000000002</v>
      </c>
      <c r="M428" s="30"/>
      <c r="N428" s="30"/>
      <c r="O428" s="12"/>
    </row>
    <row r="429" spans="1:15" x14ac:dyDescent="0.35">
      <c r="A429" s="58"/>
      <c r="B429" s="87"/>
      <c r="C429" s="87"/>
      <c r="D429" s="72"/>
      <c r="E429" s="76"/>
      <c r="F429" s="88"/>
      <c r="G429" s="88"/>
      <c r="H429" s="88"/>
      <c r="I429" s="59"/>
      <c r="J429" s="108">
        <v>42817</v>
      </c>
      <c r="K429" s="109">
        <f t="shared" si="26"/>
        <v>1880.92</v>
      </c>
      <c r="L429" s="30">
        <v>6.52</v>
      </c>
      <c r="M429" s="30"/>
      <c r="N429" s="30"/>
      <c r="O429" s="12"/>
    </row>
    <row r="430" spans="1:15" x14ac:dyDescent="0.35">
      <c r="A430" s="58"/>
      <c r="B430" s="87"/>
      <c r="C430" s="87"/>
      <c r="D430" s="72"/>
      <c r="E430" s="76"/>
      <c r="F430" s="88"/>
      <c r="G430" s="88"/>
      <c r="H430" s="88"/>
      <c r="I430" s="59"/>
      <c r="J430" s="108">
        <v>42984</v>
      </c>
      <c r="K430" s="109">
        <f t="shared" si="26"/>
        <v>1869.6000000000001</v>
      </c>
      <c r="L430" s="30">
        <v>17.84</v>
      </c>
      <c r="M430" s="30"/>
      <c r="N430" s="30"/>
      <c r="O430" s="12"/>
    </row>
    <row r="431" spans="1:15" x14ac:dyDescent="0.35">
      <c r="A431" s="58"/>
      <c r="B431" s="87"/>
      <c r="C431" s="87"/>
      <c r="D431" s="72"/>
      <c r="E431" s="76"/>
      <c r="F431" s="88"/>
      <c r="G431" s="88"/>
      <c r="H431" s="88"/>
      <c r="I431" s="59"/>
      <c r="J431" s="108">
        <v>43171</v>
      </c>
      <c r="K431" s="109">
        <f t="shared" si="26"/>
        <v>1872.92</v>
      </c>
      <c r="L431" s="30">
        <v>14.52</v>
      </c>
      <c r="M431" s="30"/>
      <c r="N431" s="30"/>
      <c r="O431" s="12"/>
    </row>
    <row r="432" spans="1:15" x14ac:dyDescent="0.35">
      <c r="A432" s="58"/>
      <c r="B432" s="87"/>
      <c r="C432" s="87"/>
      <c r="D432" s="72"/>
      <c r="E432" s="76"/>
      <c r="F432" s="88"/>
      <c r="G432" s="88"/>
      <c r="H432" s="88"/>
      <c r="I432" s="59"/>
      <c r="J432" s="114">
        <v>43340</v>
      </c>
      <c r="K432" s="109">
        <f t="shared" si="26"/>
        <v>1869.52</v>
      </c>
      <c r="L432" s="30">
        <v>17.920000000000002</v>
      </c>
      <c r="M432" s="30"/>
      <c r="N432" s="30"/>
      <c r="O432" s="12"/>
    </row>
    <row r="433" spans="1:16" x14ac:dyDescent="0.35">
      <c r="A433" s="58"/>
      <c r="B433" s="87"/>
      <c r="C433" s="87"/>
      <c r="D433" s="72"/>
      <c r="E433" s="76"/>
      <c r="F433" s="88"/>
      <c r="G433" s="88"/>
      <c r="H433" s="88"/>
      <c r="I433" s="59"/>
      <c r="J433" s="114">
        <v>43531</v>
      </c>
      <c r="K433" s="109">
        <f t="shared" si="26"/>
        <v>1870.77</v>
      </c>
      <c r="L433" s="30">
        <v>16.670000000000002</v>
      </c>
      <c r="M433" s="30"/>
      <c r="N433" s="30"/>
      <c r="O433" s="12"/>
    </row>
    <row r="434" spans="1:16" x14ac:dyDescent="0.35">
      <c r="A434" s="58"/>
      <c r="B434" s="87"/>
      <c r="C434" s="87"/>
      <c r="D434" s="72"/>
      <c r="E434" s="76"/>
      <c r="F434" s="88"/>
      <c r="G434" s="88"/>
      <c r="H434" s="88"/>
      <c r="I434" s="59"/>
      <c r="J434" s="114">
        <v>43725</v>
      </c>
      <c r="K434" s="109">
        <f t="shared" si="26"/>
        <v>1869.05</v>
      </c>
      <c r="L434" s="30">
        <v>18.39</v>
      </c>
      <c r="M434" s="30"/>
      <c r="N434" s="30"/>
      <c r="O434" s="12"/>
    </row>
    <row r="435" spans="1:16" x14ac:dyDescent="0.35">
      <c r="A435" s="58"/>
      <c r="B435" s="87"/>
      <c r="C435" s="87"/>
      <c r="D435" s="72"/>
      <c r="E435" s="76"/>
      <c r="F435" s="88"/>
      <c r="G435" s="88"/>
      <c r="H435" s="88"/>
      <c r="I435" s="59"/>
      <c r="J435" s="114">
        <v>43899</v>
      </c>
      <c r="K435" s="109">
        <f t="shared" si="26"/>
        <v>1871.63</v>
      </c>
      <c r="L435" s="88">
        <v>15.81</v>
      </c>
      <c r="M435" s="30"/>
      <c r="N435" s="30"/>
      <c r="O435" s="12"/>
    </row>
    <row r="436" spans="1:16" x14ac:dyDescent="0.35">
      <c r="A436" s="58"/>
      <c r="B436" s="87"/>
      <c r="C436" s="87"/>
      <c r="D436" s="72"/>
      <c r="E436" s="76"/>
      <c r="F436" s="88"/>
      <c r="G436" s="88"/>
      <c r="H436" s="88"/>
      <c r="I436" s="59"/>
      <c r="J436" s="114">
        <v>44102</v>
      </c>
      <c r="K436" s="109">
        <f t="shared" si="26"/>
        <v>1869.68</v>
      </c>
      <c r="L436" s="88">
        <v>17.760000000000002</v>
      </c>
      <c r="M436" s="30"/>
      <c r="N436" s="30"/>
      <c r="O436" s="12"/>
    </row>
    <row r="437" spans="1:16" ht="14.5" customHeight="1" x14ac:dyDescent="0.35">
      <c r="A437" s="58"/>
      <c r="B437" s="87"/>
      <c r="C437" s="87"/>
      <c r="D437" s="72"/>
      <c r="E437" s="76"/>
      <c r="F437" s="88"/>
      <c r="G437" s="88"/>
      <c r="H437" s="88"/>
      <c r="I437" s="59"/>
      <c r="J437" s="114">
        <v>44277</v>
      </c>
      <c r="K437" s="109">
        <f t="shared" si="26"/>
        <v>1871.68</v>
      </c>
      <c r="L437" s="30">
        <v>15.76</v>
      </c>
      <c r="M437" s="30"/>
      <c r="N437" s="30"/>
      <c r="O437" s="12"/>
    </row>
    <row r="438" spans="1:16" x14ac:dyDescent="0.35">
      <c r="A438" s="58"/>
      <c r="B438" s="87"/>
      <c r="C438" s="87"/>
      <c r="D438" s="72"/>
      <c r="E438" s="76"/>
      <c r="F438" s="88"/>
      <c r="G438" s="88"/>
      <c r="H438" s="88"/>
      <c r="I438" s="59"/>
      <c r="J438" s="114">
        <v>44446</v>
      </c>
      <c r="K438" s="109">
        <f t="shared" si="26"/>
        <v>1868.63</v>
      </c>
      <c r="L438" s="30">
        <v>18.809999999999999</v>
      </c>
      <c r="M438" s="30"/>
      <c r="N438" s="30"/>
      <c r="O438" s="12"/>
    </row>
    <row r="439" spans="1:16" x14ac:dyDescent="0.35">
      <c r="A439" s="58"/>
      <c r="B439" s="87"/>
      <c r="C439" s="87"/>
      <c r="D439" s="72"/>
      <c r="E439" s="77"/>
      <c r="F439" s="62"/>
      <c r="G439" s="62"/>
      <c r="H439" s="62"/>
      <c r="I439" s="63"/>
      <c r="J439" s="118">
        <v>44644</v>
      </c>
      <c r="K439" s="113">
        <f t="shared" si="26"/>
        <v>1874.56</v>
      </c>
      <c r="L439" s="32">
        <v>12.88</v>
      </c>
      <c r="M439" s="32"/>
      <c r="N439" s="32"/>
      <c r="O439" s="12"/>
    </row>
    <row r="440" spans="1:16" x14ac:dyDescent="0.35">
      <c r="A440" s="58"/>
      <c r="B440" s="87"/>
      <c r="C440" s="87"/>
      <c r="D440" s="72"/>
      <c r="E440" s="105" t="s">
        <v>47</v>
      </c>
      <c r="F440" s="56"/>
      <c r="G440" s="56"/>
      <c r="H440" s="56"/>
      <c r="I440" s="57">
        <v>1875.23</v>
      </c>
      <c r="J440" s="106">
        <v>38748</v>
      </c>
      <c r="K440" s="115">
        <f t="shared" ref="K440:K472" si="27">(I$440-(I$441-L440))</f>
        <v>1872.55</v>
      </c>
      <c r="L440" s="34">
        <v>4.58</v>
      </c>
      <c r="M440" s="34"/>
      <c r="N440" s="34"/>
      <c r="O440" s="12"/>
    </row>
    <row r="441" spans="1:16" x14ac:dyDescent="0.35">
      <c r="A441" s="58"/>
      <c r="B441" s="87"/>
      <c r="C441" s="87"/>
      <c r="D441" s="72"/>
      <c r="E441" s="76"/>
      <c r="F441" s="88"/>
      <c r="G441" s="88"/>
      <c r="H441" s="88"/>
      <c r="I441" s="59">
        <v>7.26</v>
      </c>
      <c r="J441" s="106">
        <v>38937</v>
      </c>
      <c r="K441" s="115">
        <f t="shared" si="27"/>
        <v>1870.65</v>
      </c>
      <c r="L441" s="30">
        <v>2.68</v>
      </c>
      <c r="M441" s="30"/>
      <c r="N441" s="30"/>
      <c r="O441" s="12"/>
    </row>
    <row r="442" spans="1:16" x14ac:dyDescent="0.35">
      <c r="A442" s="58"/>
      <c r="B442" s="87"/>
      <c r="C442" s="87"/>
      <c r="D442" s="72"/>
      <c r="E442" s="76"/>
      <c r="F442" s="88"/>
      <c r="G442" s="88"/>
      <c r="H442" s="88"/>
      <c r="I442" s="59"/>
      <c r="J442" s="106">
        <v>39125</v>
      </c>
      <c r="K442" s="115">
        <f t="shared" si="27"/>
        <v>1871.29</v>
      </c>
      <c r="L442" s="30">
        <v>3.32</v>
      </c>
      <c r="M442" s="30"/>
      <c r="N442" s="30"/>
      <c r="O442" s="12"/>
    </row>
    <row r="443" spans="1:16" x14ac:dyDescent="0.35">
      <c r="A443" s="58"/>
      <c r="B443" s="87"/>
      <c r="C443" s="87"/>
      <c r="D443" s="72"/>
      <c r="E443" s="76"/>
      <c r="F443" s="88"/>
      <c r="G443" s="88"/>
      <c r="H443" s="88"/>
      <c r="I443" s="59"/>
      <c r="J443" s="106">
        <v>39331</v>
      </c>
      <c r="K443" s="115">
        <f t="shared" si="27"/>
        <v>1870.57</v>
      </c>
      <c r="L443" s="30">
        <v>2.6</v>
      </c>
      <c r="M443" s="30"/>
      <c r="N443" s="30"/>
      <c r="O443" s="12"/>
    </row>
    <row r="444" spans="1:16" x14ac:dyDescent="0.35">
      <c r="A444" s="58"/>
      <c r="B444" s="87"/>
      <c r="C444" s="87"/>
      <c r="D444" s="72"/>
      <c r="E444" s="76"/>
      <c r="F444" s="88"/>
      <c r="G444" s="88"/>
      <c r="H444" s="88"/>
      <c r="I444" s="59"/>
      <c r="J444" s="106">
        <v>39491</v>
      </c>
      <c r="K444" s="115">
        <f t="shared" si="27"/>
        <v>1871.1200000000001</v>
      </c>
      <c r="L444" s="30">
        <v>3.15</v>
      </c>
      <c r="M444" s="30"/>
      <c r="N444" s="30"/>
      <c r="O444" s="12"/>
    </row>
    <row r="445" spans="1:16" x14ac:dyDescent="0.35">
      <c r="A445" s="58"/>
      <c r="B445" s="87"/>
      <c r="C445" s="87"/>
      <c r="D445" s="72"/>
      <c r="E445" s="76"/>
      <c r="F445" s="88"/>
      <c r="G445" s="88"/>
      <c r="H445" s="88"/>
      <c r="I445" s="59"/>
      <c r="J445" s="106">
        <v>39701</v>
      </c>
      <c r="K445" s="115">
        <f t="shared" si="27"/>
        <v>1870.82</v>
      </c>
      <c r="L445" s="30">
        <v>2.85</v>
      </c>
      <c r="M445" s="30"/>
      <c r="N445" s="30"/>
      <c r="O445" s="12"/>
    </row>
    <row r="446" spans="1:16" x14ac:dyDescent="0.35">
      <c r="A446" s="58"/>
      <c r="B446" s="87"/>
      <c r="C446" s="87"/>
      <c r="D446" s="72"/>
      <c r="E446" s="76"/>
      <c r="F446" s="88"/>
      <c r="G446" s="88"/>
      <c r="H446" s="88"/>
      <c r="I446" s="59"/>
      <c r="J446" s="106">
        <v>39849</v>
      </c>
      <c r="K446" s="115">
        <f t="shared" si="27"/>
        <v>1871.3700000000001</v>
      </c>
      <c r="L446" s="30">
        <v>3.4</v>
      </c>
      <c r="M446" s="30"/>
      <c r="N446" s="30"/>
      <c r="O446" s="12"/>
    </row>
    <row r="447" spans="1:16" x14ac:dyDescent="0.35">
      <c r="A447" s="58"/>
      <c r="B447" s="87"/>
      <c r="C447" s="87"/>
      <c r="D447" s="72"/>
      <c r="E447" s="76"/>
      <c r="F447" s="88"/>
      <c r="G447" s="88"/>
      <c r="H447" s="88"/>
      <c r="I447" s="59"/>
      <c r="J447" s="106">
        <v>40044</v>
      </c>
      <c r="K447" s="115">
        <f t="shared" si="27"/>
        <v>1870.7</v>
      </c>
      <c r="L447" s="30">
        <v>2.73</v>
      </c>
      <c r="M447" s="30"/>
      <c r="N447" s="30"/>
      <c r="O447" s="12"/>
      <c r="P447" s="1"/>
    </row>
    <row r="448" spans="1:16" x14ac:dyDescent="0.35">
      <c r="A448" s="58"/>
      <c r="B448" s="87"/>
      <c r="C448" s="87"/>
      <c r="D448" s="72"/>
      <c r="E448" s="76"/>
      <c r="F448" s="88"/>
      <c r="G448" s="88"/>
      <c r="H448" s="88"/>
      <c r="I448" s="59"/>
      <c r="J448" s="106">
        <v>40262</v>
      </c>
      <c r="K448" s="115">
        <f t="shared" si="27"/>
        <v>1871.15</v>
      </c>
      <c r="L448" s="30">
        <v>3.18</v>
      </c>
      <c r="M448" s="30"/>
      <c r="N448" s="30"/>
      <c r="O448" s="12"/>
    </row>
    <row r="449" spans="1:15" x14ac:dyDescent="0.35">
      <c r="A449" s="58"/>
      <c r="B449" s="87"/>
      <c r="C449" s="87"/>
      <c r="D449" s="72"/>
      <c r="E449" s="76"/>
      <c r="F449" s="88"/>
      <c r="G449" s="88"/>
      <c r="H449" s="88"/>
      <c r="I449" s="59"/>
      <c r="J449" s="106">
        <v>40407</v>
      </c>
      <c r="K449" s="115">
        <f t="shared" si="27"/>
        <v>1880.39</v>
      </c>
      <c r="L449" s="45">
        <v>12.42</v>
      </c>
      <c r="M449" s="30"/>
      <c r="N449" s="30"/>
      <c r="O449" s="12"/>
    </row>
    <row r="450" spans="1:15" x14ac:dyDescent="0.35">
      <c r="A450" s="58"/>
      <c r="B450" s="87"/>
      <c r="C450" s="87"/>
      <c r="D450" s="72"/>
      <c r="E450" s="76"/>
      <c r="F450" s="88"/>
      <c r="G450" s="88"/>
      <c r="H450" s="88"/>
      <c r="I450" s="59"/>
      <c r="J450" s="106">
        <v>40577</v>
      </c>
      <c r="K450" s="115">
        <f t="shared" si="27"/>
        <v>1873.78</v>
      </c>
      <c r="L450" s="30">
        <v>5.81</v>
      </c>
      <c r="M450" s="30"/>
      <c r="N450" s="30"/>
      <c r="O450" s="12"/>
    </row>
    <row r="451" spans="1:15" x14ac:dyDescent="0.35">
      <c r="A451" s="58"/>
      <c r="B451" s="87"/>
      <c r="C451" s="87"/>
      <c r="D451" s="72"/>
      <c r="E451" s="76"/>
      <c r="F451" s="88"/>
      <c r="G451" s="88"/>
      <c r="H451" s="88"/>
      <c r="I451" s="59"/>
      <c r="J451" s="106">
        <v>40808</v>
      </c>
      <c r="K451" s="115">
        <f t="shared" si="27"/>
        <v>1870.42</v>
      </c>
      <c r="L451" s="30">
        <v>2.4500000000000002</v>
      </c>
      <c r="M451" s="30"/>
      <c r="N451" s="30"/>
      <c r="O451" s="12"/>
    </row>
    <row r="452" spans="1:15" x14ac:dyDescent="0.35">
      <c r="A452" s="58"/>
      <c r="B452" s="87"/>
      <c r="C452" s="87"/>
      <c r="D452" s="72"/>
      <c r="E452" s="76"/>
      <c r="F452" s="88"/>
      <c r="G452" s="88"/>
      <c r="H452" s="88"/>
      <c r="I452" s="59"/>
      <c r="J452" s="106">
        <v>40967</v>
      </c>
      <c r="K452" s="115">
        <f t="shared" si="27"/>
        <v>1871.3700000000001</v>
      </c>
      <c r="L452" s="30">
        <v>3.4</v>
      </c>
      <c r="M452" s="30"/>
      <c r="N452" s="30"/>
      <c r="O452" s="12"/>
    </row>
    <row r="453" spans="1:15" x14ac:dyDescent="0.35">
      <c r="A453" s="58"/>
      <c r="B453" s="87"/>
      <c r="C453" s="87"/>
      <c r="D453" s="72"/>
      <c r="E453" s="76"/>
      <c r="F453" s="88"/>
      <c r="G453" s="88"/>
      <c r="H453" s="88"/>
      <c r="I453" s="59"/>
      <c r="J453" s="106">
        <v>41157</v>
      </c>
      <c r="K453" s="115">
        <f t="shared" si="27"/>
        <v>1870.57</v>
      </c>
      <c r="L453" s="30">
        <v>2.6</v>
      </c>
      <c r="M453" s="30"/>
      <c r="N453" s="30"/>
      <c r="O453" s="12"/>
    </row>
    <row r="454" spans="1:15" x14ac:dyDescent="0.35">
      <c r="A454" s="58"/>
      <c r="B454" s="87"/>
      <c r="C454" s="87"/>
      <c r="D454" s="72"/>
      <c r="E454" s="76"/>
      <c r="F454" s="88"/>
      <c r="G454" s="88"/>
      <c r="H454" s="88"/>
      <c r="I454" s="59"/>
      <c r="J454" s="106">
        <v>41325</v>
      </c>
      <c r="K454" s="115">
        <f t="shared" si="27"/>
        <v>1871.38</v>
      </c>
      <c r="L454" s="30">
        <v>3.41</v>
      </c>
      <c r="M454" s="30"/>
      <c r="N454" s="30"/>
      <c r="O454" s="12"/>
    </row>
    <row r="455" spans="1:15" x14ac:dyDescent="0.35">
      <c r="A455" s="58"/>
      <c r="B455" s="87"/>
      <c r="C455" s="87"/>
      <c r="D455" s="72"/>
      <c r="E455" s="76"/>
      <c r="F455" s="88"/>
      <c r="G455" s="88"/>
      <c r="H455" s="88"/>
      <c r="I455" s="59"/>
      <c r="J455" s="106">
        <v>41522</v>
      </c>
      <c r="K455" s="115">
        <f t="shared" si="27"/>
        <v>1870.65</v>
      </c>
      <c r="L455" s="30">
        <v>2.68</v>
      </c>
      <c r="M455" s="30"/>
      <c r="N455" s="30"/>
      <c r="O455" s="12"/>
    </row>
    <row r="456" spans="1:15" x14ac:dyDescent="0.35">
      <c r="A456" s="58"/>
      <c r="B456" s="87"/>
      <c r="C456" s="87"/>
      <c r="D456" s="72"/>
      <c r="E456" s="76"/>
      <c r="F456" s="88"/>
      <c r="G456" s="88"/>
      <c r="H456" s="88"/>
      <c r="I456" s="59"/>
      <c r="J456" s="106">
        <v>41718</v>
      </c>
      <c r="K456" s="115">
        <f t="shared" si="27"/>
        <v>1875.77</v>
      </c>
      <c r="L456" s="30">
        <v>7.8</v>
      </c>
      <c r="M456" s="30"/>
      <c r="N456" s="30"/>
      <c r="O456" s="12"/>
    </row>
    <row r="457" spans="1:15" x14ac:dyDescent="0.35">
      <c r="A457" s="58"/>
      <c r="B457" s="87"/>
      <c r="C457" s="87"/>
      <c r="D457" s="72"/>
      <c r="E457" s="76"/>
      <c r="F457" s="88"/>
      <c r="G457" s="88"/>
      <c r="H457" s="88"/>
      <c r="I457" s="59"/>
      <c r="J457" s="106">
        <v>41892</v>
      </c>
      <c r="K457" s="115">
        <f t="shared" si="27"/>
        <v>1870.72</v>
      </c>
      <c r="L457" s="30">
        <v>2.75</v>
      </c>
      <c r="M457" s="30"/>
      <c r="N457" s="30"/>
      <c r="O457" s="12"/>
    </row>
    <row r="458" spans="1:15" x14ac:dyDescent="0.35">
      <c r="A458" s="58"/>
      <c r="B458" s="87"/>
      <c r="C458" s="87"/>
      <c r="D458" s="72"/>
      <c r="E458" s="76"/>
      <c r="F458" s="88"/>
      <c r="G458" s="88"/>
      <c r="H458" s="88"/>
      <c r="I458" s="59"/>
      <c r="J458" s="106">
        <v>42065</v>
      </c>
      <c r="K458" s="115">
        <f t="shared" si="27"/>
        <v>1872.59</v>
      </c>
      <c r="L458" s="30">
        <v>4.62</v>
      </c>
      <c r="M458" s="30"/>
      <c r="N458" s="30"/>
      <c r="O458" s="12"/>
    </row>
    <row r="459" spans="1:15" x14ac:dyDescent="0.35">
      <c r="A459" s="58"/>
      <c r="B459" s="87"/>
      <c r="C459" s="87"/>
      <c r="D459" s="72"/>
      <c r="E459" s="76"/>
      <c r="F459" s="88"/>
      <c r="G459" s="88"/>
      <c r="H459" s="88"/>
      <c r="I459" s="59"/>
      <c r="J459" s="106">
        <v>42275</v>
      </c>
      <c r="K459" s="115">
        <f t="shared" si="27"/>
        <v>1870.67</v>
      </c>
      <c r="L459" s="30">
        <v>2.7</v>
      </c>
      <c r="M459" s="30"/>
      <c r="N459" s="30"/>
      <c r="O459" s="12"/>
    </row>
    <row r="460" spans="1:15" x14ac:dyDescent="0.35">
      <c r="A460" s="58"/>
      <c r="B460" s="87"/>
      <c r="C460" s="87"/>
      <c r="D460" s="72"/>
      <c r="E460" s="76"/>
      <c r="F460" s="88"/>
      <c r="G460" s="88"/>
      <c r="H460" s="88"/>
      <c r="I460" s="59"/>
      <c r="J460" s="106">
        <v>42432</v>
      </c>
      <c r="K460" s="115">
        <f t="shared" si="27"/>
        <v>1873.25</v>
      </c>
      <c r="L460" s="30">
        <v>5.28</v>
      </c>
      <c r="M460" s="30"/>
      <c r="N460" s="30"/>
      <c r="O460" s="12"/>
    </row>
    <row r="461" spans="1:15" x14ac:dyDescent="0.35">
      <c r="A461" s="58"/>
      <c r="B461" s="87"/>
      <c r="C461" s="87"/>
      <c r="D461" s="72"/>
      <c r="E461" s="76"/>
      <c r="F461" s="88"/>
      <c r="G461" s="88"/>
      <c r="H461" s="88"/>
      <c r="I461" s="59"/>
      <c r="J461" s="106">
        <v>42626</v>
      </c>
      <c r="K461" s="115">
        <f t="shared" si="27"/>
        <v>1869.39</v>
      </c>
      <c r="L461" s="30">
        <v>1.42</v>
      </c>
      <c r="M461" s="30"/>
      <c r="N461" s="30"/>
      <c r="O461" s="12"/>
    </row>
    <row r="462" spans="1:15" x14ac:dyDescent="0.35">
      <c r="A462" s="58"/>
      <c r="B462" s="87"/>
      <c r="C462" s="87"/>
      <c r="D462" s="72"/>
      <c r="E462" s="76"/>
      <c r="F462" s="88"/>
      <c r="G462" s="88"/>
      <c r="H462" s="88"/>
      <c r="I462" s="59"/>
      <c r="J462" s="106">
        <v>42817</v>
      </c>
      <c r="K462" s="115">
        <f t="shared" si="27"/>
        <v>1880.33</v>
      </c>
      <c r="L462" s="30">
        <v>12.36</v>
      </c>
      <c r="M462" s="30"/>
      <c r="N462" s="30"/>
      <c r="O462" s="12"/>
    </row>
    <row r="463" spans="1:15" x14ac:dyDescent="0.35">
      <c r="A463" s="58"/>
      <c r="B463" s="87"/>
      <c r="C463" s="87"/>
      <c r="D463" s="72"/>
      <c r="E463" s="76"/>
      <c r="F463" s="88"/>
      <c r="G463" s="88"/>
      <c r="H463" s="88"/>
      <c r="I463" s="59"/>
      <c r="J463" s="106">
        <v>42984</v>
      </c>
      <c r="K463" s="115">
        <f t="shared" si="27"/>
        <v>1870.74</v>
      </c>
      <c r="L463" s="30">
        <v>2.77</v>
      </c>
      <c r="M463" s="30"/>
      <c r="N463" s="30"/>
      <c r="O463" s="12"/>
    </row>
    <row r="464" spans="1:15" x14ac:dyDescent="0.35">
      <c r="A464" s="58"/>
      <c r="B464" s="87"/>
      <c r="C464" s="87"/>
      <c r="D464" s="72"/>
      <c r="E464" s="76"/>
      <c r="F464" s="88"/>
      <c r="G464" s="88"/>
      <c r="H464" s="88"/>
      <c r="I464" s="59"/>
      <c r="J464" s="106">
        <v>43171</v>
      </c>
      <c r="K464" s="115">
        <f t="shared" si="27"/>
        <v>1871.73</v>
      </c>
      <c r="L464" s="30">
        <v>3.76</v>
      </c>
      <c r="M464" s="30"/>
      <c r="N464" s="30"/>
      <c r="O464" s="12"/>
    </row>
    <row r="465" spans="1:15" x14ac:dyDescent="0.35">
      <c r="A465" s="58"/>
      <c r="B465" s="87"/>
      <c r="C465" s="87"/>
      <c r="D465" s="72"/>
      <c r="E465" s="76"/>
      <c r="F465" s="88"/>
      <c r="G465" s="88"/>
      <c r="H465" s="88"/>
      <c r="I465" s="59"/>
      <c r="J465" s="106">
        <v>43340</v>
      </c>
      <c r="K465" s="115">
        <f t="shared" si="27"/>
        <v>1870.63</v>
      </c>
      <c r="L465" s="30">
        <v>2.66</v>
      </c>
      <c r="M465" s="30"/>
      <c r="N465" s="30"/>
      <c r="O465" s="12"/>
    </row>
    <row r="466" spans="1:15" x14ac:dyDescent="0.35">
      <c r="A466" s="58"/>
      <c r="B466" s="87"/>
      <c r="C466" s="87"/>
      <c r="D466" s="72"/>
      <c r="E466" s="76"/>
      <c r="F466" s="88"/>
      <c r="G466" s="88"/>
      <c r="H466" s="88"/>
      <c r="I466" s="59"/>
      <c r="J466" s="106">
        <v>43531</v>
      </c>
      <c r="K466" s="115">
        <f t="shared" si="27"/>
        <v>1870.94</v>
      </c>
      <c r="L466" s="30">
        <v>2.97</v>
      </c>
      <c r="M466" s="30"/>
      <c r="N466" s="30"/>
      <c r="O466" s="12"/>
    </row>
    <row r="467" spans="1:15" x14ac:dyDescent="0.35">
      <c r="A467" s="58"/>
      <c r="B467" s="87"/>
      <c r="C467" s="87"/>
      <c r="D467" s="72"/>
      <c r="E467" s="76"/>
      <c r="F467" s="88"/>
      <c r="G467" s="88"/>
      <c r="H467" s="88"/>
      <c r="I467" s="59"/>
      <c r="J467" s="106">
        <v>43725</v>
      </c>
      <c r="K467" s="115">
        <f t="shared" si="27"/>
        <v>1870.74</v>
      </c>
      <c r="L467" s="30">
        <v>2.77</v>
      </c>
      <c r="M467" s="30"/>
      <c r="N467" s="30"/>
    </row>
    <row r="468" spans="1:15" x14ac:dyDescent="0.35">
      <c r="A468" s="58"/>
      <c r="B468" s="87"/>
      <c r="C468" s="87"/>
      <c r="D468" s="72"/>
      <c r="E468" s="76"/>
      <c r="F468" s="88"/>
      <c r="G468" s="88"/>
      <c r="H468" s="88"/>
      <c r="I468" s="59"/>
      <c r="J468" s="106">
        <v>43899.475694444445</v>
      </c>
      <c r="K468" s="115">
        <f t="shared" si="27"/>
        <v>1871.33</v>
      </c>
      <c r="L468" s="30">
        <v>3.36</v>
      </c>
      <c r="M468" s="30"/>
      <c r="N468" s="30"/>
    </row>
    <row r="469" spans="1:15" x14ac:dyDescent="0.35">
      <c r="A469" s="58"/>
      <c r="B469" s="87"/>
      <c r="C469" s="87"/>
      <c r="D469" s="72"/>
      <c r="E469" s="76"/>
      <c r="F469" s="88"/>
      <c r="G469" s="88"/>
      <c r="H469" s="88"/>
      <c r="I469" s="59"/>
      <c r="J469" s="106">
        <v>44102.410416666666</v>
      </c>
      <c r="K469" s="115">
        <f t="shared" si="27"/>
        <v>1870.76</v>
      </c>
      <c r="L469" s="30">
        <v>2.79</v>
      </c>
      <c r="M469" s="30"/>
      <c r="N469" s="30"/>
    </row>
    <row r="470" spans="1:15" x14ac:dyDescent="0.35">
      <c r="A470" s="58"/>
      <c r="B470" s="87"/>
      <c r="C470" s="87"/>
      <c r="D470" s="72"/>
      <c r="E470" s="76"/>
      <c r="F470" s="88"/>
      <c r="G470" s="88"/>
      <c r="H470" s="88"/>
      <c r="I470" s="59"/>
      <c r="J470" s="106">
        <v>44220</v>
      </c>
      <c r="K470" s="115">
        <f t="shared" si="27"/>
        <v>1871.27</v>
      </c>
      <c r="L470" s="30">
        <v>3.3</v>
      </c>
      <c r="M470" s="30"/>
      <c r="N470" s="30"/>
    </row>
    <row r="471" spans="1:15" x14ac:dyDescent="0.35">
      <c r="A471" s="58"/>
      <c r="B471" s="87"/>
      <c r="C471" s="87"/>
      <c r="D471" s="72"/>
      <c r="E471" s="76"/>
      <c r="F471" s="88"/>
      <c r="G471" s="88"/>
      <c r="H471" s="88"/>
      <c r="I471" s="59"/>
      <c r="J471" s="106">
        <v>44277.322916666664</v>
      </c>
      <c r="K471" s="115">
        <f t="shared" si="27"/>
        <v>1871.67</v>
      </c>
      <c r="L471" s="30">
        <v>3.7</v>
      </c>
      <c r="M471" s="30"/>
      <c r="N471" s="30"/>
    </row>
    <row r="472" spans="1:15" x14ac:dyDescent="0.35">
      <c r="A472" s="58"/>
      <c r="B472" s="87"/>
      <c r="C472" s="87"/>
      <c r="D472" s="72"/>
      <c r="E472" s="76"/>
      <c r="F472" s="88"/>
      <c r="G472" s="88"/>
      <c r="H472" s="88"/>
      <c r="I472" s="59"/>
      <c r="J472" s="106">
        <v>44446.32916666667</v>
      </c>
      <c r="K472" s="115">
        <f t="shared" si="27"/>
        <v>1870.65</v>
      </c>
      <c r="L472" s="30">
        <v>2.68</v>
      </c>
      <c r="M472" s="30"/>
      <c r="N472" s="30"/>
    </row>
    <row r="473" spans="1:15" x14ac:dyDescent="0.35">
      <c r="A473" s="58"/>
      <c r="B473" s="87"/>
      <c r="C473" s="87"/>
      <c r="D473" s="72"/>
      <c r="E473" s="76"/>
      <c r="F473" s="88"/>
      <c r="G473" s="88"/>
      <c r="H473" s="88"/>
      <c r="I473" s="59"/>
      <c r="J473" s="106">
        <v>44523</v>
      </c>
      <c r="K473" s="115"/>
      <c r="L473" s="30" t="s">
        <v>48</v>
      </c>
      <c r="M473" s="30"/>
      <c r="N473" s="30"/>
    </row>
    <row r="474" spans="1:15" x14ac:dyDescent="0.35">
      <c r="A474" s="58"/>
      <c r="B474" s="87"/>
      <c r="C474" s="87"/>
      <c r="D474" s="72"/>
      <c r="E474" s="76"/>
      <c r="F474" s="88"/>
      <c r="G474" s="88"/>
      <c r="H474" s="88"/>
      <c r="I474" s="59"/>
      <c r="J474" s="106">
        <v>44524</v>
      </c>
      <c r="K474" s="115">
        <f>(I$440-(I$441-L474))</f>
        <v>1871.27</v>
      </c>
      <c r="L474" s="30">
        <v>3.3</v>
      </c>
      <c r="M474" s="30"/>
      <c r="N474" s="30"/>
    </row>
    <row r="475" spans="1:15" x14ac:dyDescent="0.35">
      <c r="A475" s="58"/>
      <c r="B475" s="87"/>
      <c r="C475" s="87"/>
      <c r="D475" s="72"/>
      <c r="E475" s="76"/>
      <c r="F475" s="88"/>
      <c r="G475" s="88"/>
      <c r="H475" s="88"/>
      <c r="I475" s="59"/>
      <c r="J475" s="106">
        <v>44585</v>
      </c>
      <c r="K475" s="115">
        <f>(I$440-(I$441-L475))</f>
        <v>1871.51</v>
      </c>
      <c r="L475" s="30">
        <v>3.54</v>
      </c>
      <c r="M475" s="30"/>
      <c r="N475" s="30"/>
    </row>
    <row r="476" spans="1:15" x14ac:dyDescent="0.35">
      <c r="A476" s="58"/>
      <c r="B476" s="87"/>
      <c r="C476" s="87"/>
      <c r="D476" s="72"/>
      <c r="E476" s="76"/>
      <c r="F476" s="88"/>
      <c r="G476" s="88"/>
      <c r="H476" s="88"/>
      <c r="I476" s="59"/>
      <c r="J476" s="106">
        <v>44622</v>
      </c>
      <c r="K476" s="115"/>
      <c r="L476" s="30" t="s">
        <v>48</v>
      </c>
      <c r="M476" s="30"/>
      <c r="N476" s="30"/>
    </row>
    <row r="477" spans="1:15" x14ac:dyDescent="0.35">
      <c r="A477" s="58"/>
      <c r="B477" s="87"/>
      <c r="C477" s="87"/>
      <c r="D477" s="72"/>
      <c r="E477" s="76"/>
      <c r="F477" s="88"/>
      <c r="G477" s="88"/>
      <c r="H477" s="88"/>
      <c r="I477" s="59"/>
      <c r="J477" s="121">
        <v>44644.338888888888</v>
      </c>
      <c r="K477" s="115">
        <f>(I$440-(I$441-L477))</f>
        <v>1873.45</v>
      </c>
      <c r="L477" s="35">
        <v>5.48</v>
      </c>
      <c r="M477" s="35"/>
      <c r="N477" s="35"/>
    </row>
    <row r="478" spans="1:15" x14ac:dyDescent="0.35">
      <c r="A478" s="58"/>
      <c r="B478" s="87"/>
      <c r="C478" s="87"/>
      <c r="D478" s="72"/>
      <c r="E478" s="76"/>
      <c r="F478" s="88"/>
      <c r="G478" s="88"/>
      <c r="H478" s="88"/>
      <c r="I478" s="59"/>
      <c r="J478" s="121">
        <v>44820.319444444445</v>
      </c>
      <c r="K478" s="115">
        <f>(I$440-(I$441-L478))</f>
        <v>1870.8</v>
      </c>
      <c r="L478" s="35">
        <v>2.83</v>
      </c>
      <c r="M478" s="35"/>
      <c r="N478" s="35"/>
    </row>
    <row r="479" spans="1:15" x14ac:dyDescent="0.35">
      <c r="A479" s="58"/>
      <c r="B479" s="87"/>
      <c r="C479" s="87"/>
      <c r="D479" s="72"/>
      <c r="E479" s="76"/>
      <c r="F479" s="88"/>
      <c r="G479" s="88"/>
      <c r="H479" s="88"/>
      <c r="I479" s="59"/>
      <c r="J479" s="121">
        <v>44845.521527777775</v>
      </c>
      <c r="K479" s="115">
        <f>(I$440-(I$441-L479))</f>
        <v>1870.9</v>
      </c>
      <c r="L479" s="35">
        <v>2.93</v>
      </c>
      <c r="M479" s="35"/>
      <c r="N479" s="35"/>
    </row>
    <row r="480" spans="1:15" x14ac:dyDescent="0.35">
      <c r="A480" s="58"/>
      <c r="B480" s="87"/>
      <c r="C480" s="87"/>
      <c r="D480" s="72"/>
      <c r="E480" s="76"/>
      <c r="F480" s="88"/>
      <c r="G480" s="88"/>
      <c r="H480" s="88"/>
      <c r="I480" s="59"/>
      <c r="J480" s="121">
        <v>44951</v>
      </c>
      <c r="K480" s="117">
        <f>(I$440-(I$441-L480))</f>
        <v>1871.13</v>
      </c>
      <c r="L480" s="35">
        <v>3.16</v>
      </c>
      <c r="M480" s="35"/>
      <c r="N480" s="35"/>
    </row>
    <row r="481" spans="1:14" x14ac:dyDescent="0.35">
      <c r="A481" s="58"/>
      <c r="B481" s="87"/>
      <c r="C481" s="87"/>
      <c r="D481" s="72"/>
      <c r="E481" s="77"/>
      <c r="F481" s="62"/>
      <c r="G481" s="62"/>
      <c r="H481" s="62"/>
      <c r="I481" s="63"/>
      <c r="J481" s="121">
        <v>45043</v>
      </c>
      <c r="K481" s="117">
        <f>(I$440-(I$441-L481))</f>
        <v>1872.57</v>
      </c>
      <c r="L481" s="35">
        <v>4.5999999999999996</v>
      </c>
      <c r="M481" s="35"/>
      <c r="N481" s="35"/>
    </row>
    <row r="482" spans="1:14" x14ac:dyDescent="0.35">
      <c r="A482" s="58"/>
      <c r="B482" s="87"/>
      <c r="C482" s="87"/>
      <c r="D482" s="72"/>
      <c r="E482" s="75" t="s">
        <v>49</v>
      </c>
      <c r="F482" s="56"/>
      <c r="G482" s="56"/>
      <c r="H482" s="56">
        <v>1884.2</v>
      </c>
      <c r="I482" s="57" t="s">
        <v>50</v>
      </c>
      <c r="J482" s="27">
        <v>44644</v>
      </c>
      <c r="K482" s="137">
        <f>IF(AND(ISNUMBER(H$482), ISNUMBER(L482)),H$482-L482,"")</f>
        <v>1872.3500000000001</v>
      </c>
      <c r="L482" s="28">
        <v>11.85</v>
      </c>
      <c r="M482" s="28"/>
      <c r="N482" s="28"/>
    </row>
    <row r="483" spans="1:14" x14ac:dyDescent="0.35">
      <c r="A483" s="61"/>
      <c r="B483" s="73"/>
      <c r="C483" s="73"/>
      <c r="D483" s="74"/>
      <c r="E483" s="100" t="s">
        <v>51</v>
      </c>
      <c r="F483" s="101"/>
      <c r="G483" s="101"/>
      <c r="H483" s="101">
        <v>1884.2</v>
      </c>
      <c r="I483" s="102" t="s">
        <v>50</v>
      </c>
      <c r="J483" s="103">
        <v>44644</v>
      </c>
      <c r="K483" s="138">
        <f>IF(AND(ISNUMBER(H$483), ISNUMBER(L483)),H$483-L483,"")</f>
        <v>1872.8400000000001</v>
      </c>
      <c r="L483" s="104">
        <v>11.36</v>
      </c>
      <c r="M483" s="104"/>
      <c r="N483" s="104"/>
    </row>
    <row r="484" spans="1:14" ht="15.5" x14ac:dyDescent="0.35">
      <c r="A484" s="124" t="s">
        <v>73</v>
      </c>
      <c r="B484" s="122" t="s">
        <v>74</v>
      </c>
      <c r="C484" s="123">
        <v>73902</v>
      </c>
      <c r="D484" s="123">
        <v>15456</v>
      </c>
      <c r="E484" s="100" t="s">
        <v>13</v>
      </c>
      <c r="F484" s="101"/>
      <c r="G484" s="101"/>
      <c r="H484" s="101" t="s">
        <v>14</v>
      </c>
      <c r="I484" s="102" t="s">
        <v>14</v>
      </c>
      <c r="J484" s="33">
        <v>44666</v>
      </c>
      <c r="K484" s="9" t="s">
        <v>14</v>
      </c>
      <c r="L484" s="34">
        <v>40.07</v>
      </c>
      <c r="M484" s="34">
        <v>48.67</v>
      </c>
      <c r="N484" s="34"/>
    </row>
    <row r="485" spans="1:14" x14ac:dyDescent="0.35">
      <c r="A485" s="60" t="s">
        <v>94</v>
      </c>
      <c r="B485" s="8"/>
      <c r="C485" s="8"/>
      <c r="D485" s="8"/>
      <c r="E485" s="100" t="s">
        <v>17</v>
      </c>
      <c r="F485" s="101"/>
      <c r="G485" s="101"/>
      <c r="H485" s="101" t="s">
        <v>14</v>
      </c>
      <c r="I485" s="102" t="s">
        <v>14</v>
      </c>
      <c r="J485" s="33">
        <v>44666</v>
      </c>
      <c r="K485" s="9" t="s">
        <v>14</v>
      </c>
      <c r="L485" s="30">
        <v>41.47</v>
      </c>
      <c r="M485" s="30">
        <v>44.25</v>
      </c>
      <c r="N485" s="30"/>
    </row>
    <row r="486" spans="1:14" s="133" customFormat="1" ht="32" customHeight="1" x14ac:dyDescent="0.35">
      <c r="A486" s="134" t="s">
        <v>95</v>
      </c>
      <c r="B486" s="135"/>
      <c r="C486" s="126"/>
      <c r="D486" s="126"/>
      <c r="E486" s="127" t="s">
        <v>19</v>
      </c>
      <c r="F486" s="128"/>
      <c r="G486" s="128"/>
      <c r="H486" s="128" t="s">
        <v>14</v>
      </c>
      <c r="I486" s="129" t="s">
        <v>14</v>
      </c>
      <c r="J486" s="130">
        <v>44666</v>
      </c>
      <c r="K486" s="131" t="s">
        <v>14</v>
      </c>
      <c r="L486" s="132">
        <v>41.15</v>
      </c>
      <c r="M486" s="132">
        <v>43.13</v>
      </c>
      <c r="N486" s="132"/>
    </row>
    <row r="487" spans="1:14" ht="15.5" x14ac:dyDescent="0.35">
      <c r="A487" s="55" t="s">
        <v>25</v>
      </c>
      <c r="B487" s="83" t="s">
        <v>26</v>
      </c>
      <c r="C487" s="84">
        <v>4862681</v>
      </c>
      <c r="D487" s="85">
        <v>1580</v>
      </c>
      <c r="E487" s="75" t="s">
        <v>27</v>
      </c>
      <c r="F487" s="56"/>
      <c r="G487" s="56"/>
      <c r="H487" s="56"/>
      <c r="I487" s="57">
        <v>1881.32</v>
      </c>
      <c r="J487" s="27">
        <v>34092</v>
      </c>
      <c r="K487" s="136">
        <f t="shared" ref="K487:K494" si="28">IF(AND(ISNUMBER(I$487),ISNUMBER(L487)),I$487-L487,"")</f>
        <v>1870.9099999999999</v>
      </c>
      <c r="L487" s="28">
        <v>10.41</v>
      </c>
      <c r="M487" s="28"/>
      <c r="N487" s="28"/>
    </row>
    <row r="488" spans="1:14" x14ac:dyDescent="0.35">
      <c r="A488" s="58"/>
      <c r="B488" s="87"/>
      <c r="C488" s="87"/>
      <c r="D488" s="72"/>
      <c r="E488" s="76"/>
      <c r="F488" s="88"/>
      <c r="G488" s="88"/>
      <c r="H488" s="88"/>
      <c r="I488" s="59"/>
      <c r="J488" s="29">
        <v>34687</v>
      </c>
      <c r="K488" s="109">
        <f t="shared" si="28"/>
        <v>1870.82</v>
      </c>
      <c r="L488" s="30">
        <v>10.5</v>
      </c>
      <c r="M488" s="30"/>
      <c r="N488" s="30"/>
    </row>
    <row r="489" spans="1:14" x14ac:dyDescent="0.35">
      <c r="A489" s="89"/>
      <c r="B489" s="87"/>
      <c r="C489" s="87"/>
      <c r="D489" s="72"/>
      <c r="E489" s="76"/>
      <c r="F489" s="88"/>
      <c r="G489" s="88"/>
      <c r="H489" s="88"/>
      <c r="I489" s="59"/>
      <c r="J489" s="29">
        <v>34803</v>
      </c>
      <c r="K489" s="109">
        <f t="shared" si="28"/>
        <v>1870.58</v>
      </c>
      <c r="L489" s="30">
        <v>10.74</v>
      </c>
      <c r="M489" s="30"/>
      <c r="N489" s="30"/>
    </row>
    <row r="490" spans="1:14" x14ac:dyDescent="0.35">
      <c r="A490" s="60" t="s">
        <v>79</v>
      </c>
      <c r="B490" s="87"/>
      <c r="C490" s="87"/>
      <c r="D490" s="72"/>
      <c r="E490" s="76"/>
      <c r="F490" s="88"/>
      <c r="G490" s="88"/>
      <c r="H490" s="88"/>
      <c r="I490" s="59"/>
      <c r="J490" s="29">
        <v>34899</v>
      </c>
      <c r="K490" s="109"/>
      <c r="L490" s="30" t="s">
        <v>28</v>
      </c>
      <c r="M490" s="30"/>
      <c r="N490" s="30"/>
    </row>
    <row r="491" spans="1:14" x14ac:dyDescent="0.35">
      <c r="A491" s="125" t="s">
        <v>93</v>
      </c>
      <c r="B491" s="87"/>
      <c r="C491" s="87"/>
      <c r="D491" s="72"/>
      <c r="E491" s="76"/>
      <c r="F491" s="88"/>
      <c r="G491" s="88"/>
      <c r="H491" s="88"/>
      <c r="I491" s="59"/>
      <c r="J491" s="29">
        <v>34975</v>
      </c>
      <c r="K491" s="109">
        <f t="shared" si="28"/>
        <v>1870.72</v>
      </c>
      <c r="L491" s="30">
        <v>10.6</v>
      </c>
      <c r="M491" s="30"/>
      <c r="N491" s="30"/>
    </row>
    <row r="492" spans="1:14" x14ac:dyDescent="0.35">
      <c r="A492" s="58"/>
      <c r="B492" s="87"/>
      <c r="C492" s="87"/>
      <c r="D492" s="72"/>
      <c r="E492" s="76"/>
      <c r="F492" s="88"/>
      <c r="G492" s="88"/>
      <c r="H492" s="88"/>
      <c r="I492" s="59"/>
      <c r="J492" s="29">
        <v>38127</v>
      </c>
      <c r="K492" s="109">
        <f t="shared" si="28"/>
        <v>1870.45</v>
      </c>
      <c r="L492" s="30">
        <v>10.87</v>
      </c>
      <c r="M492" s="30"/>
      <c r="N492" s="30"/>
    </row>
    <row r="493" spans="1:14" x14ac:dyDescent="0.35">
      <c r="A493" s="58"/>
      <c r="B493" s="87"/>
      <c r="C493" s="87"/>
      <c r="D493" s="72"/>
      <c r="E493" s="76"/>
      <c r="F493" s="88"/>
      <c r="G493" s="88"/>
      <c r="H493" s="88"/>
      <c r="I493" s="59"/>
      <c r="J493" s="29">
        <v>38314</v>
      </c>
      <c r="K493" s="109">
        <f t="shared" si="28"/>
        <v>1870.3799999999999</v>
      </c>
      <c r="L493" s="30">
        <v>10.94</v>
      </c>
      <c r="M493" s="30"/>
      <c r="N493" s="30"/>
    </row>
    <row r="494" spans="1:14" x14ac:dyDescent="0.35">
      <c r="A494" s="58"/>
      <c r="B494" s="87"/>
      <c r="C494" s="87"/>
      <c r="D494" s="72"/>
      <c r="E494" s="77"/>
      <c r="F494" s="62"/>
      <c r="G494" s="62"/>
      <c r="H494" s="62"/>
      <c r="I494" s="63"/>
      <c r="J494" s="31">
        <v>38405</v>
      </c>
      <c r="K494" s="113">
        <f t="shared" si="28"/>
        <v>1870.31</v>
      </c>
      <c r="L494" s="32">
        <v>11.01</v>
      </c>
      <c r="M494" s="32"/>
      <c r="N494" s="32"/>
    </row>
    <row r="495" spans="1:14" x14ac:dyDescent="0.35">
      <c r="A495" s="58"/>
      <c r="B495" s="87"/>
      <c r="C495" s="87"/>
      <c r="D495" s="72"/>
      <c r="E495" s="75" t="s">
        <v>29</v>
      </c>
      <c r="F495" s="56"/>
      <c r="G495" s="56"/>
      <c r="H495" s="56"/>
      <c r="I495" s="57">
        <v>1878.03</v>
      </c>
      <c r="J495" s="33">
        <v>34092</v>
      </c>
      <c r="K495" s="107">
        <f t="shared" ref="K495:K502" si="29">IF(AND(ISNUMBER(I$495),ISNUMBER(L495)),I$495-L495,"")</f>
        <v>1870.99</v>
      </c>
      <c r="L495" s="34">
        <v>7.04</v>
      </c>
      <c r="M495" s="34"/>
      <c r="N495" s="34"/>
    </row>
    <row r="496" spans="1:14" x14ac:dyDescent="0.35">
      <c r="A496" s="58"/>
      <c r="B496" s="87"/>
      <c r="C496" s="87"/>
      <c r="D496" s="72"/>
      <c r="E496" s="76"/>
      <c r="F496" s="88"/>
      <c r="G496" s="88"/>
      <c r="H496" s="88"/>
      <c r="I496" s="59"/>
      <c r="J496" s="29">
        <v>34687</v>
      </c>
      <c r="K496" s="109">
        <f t="shared" si="29"/>
        <v>1870.77</v>
      </c>
      <c r="L496" s="30">
        <v>7.26</v>
      </c>
      <c r="M496" s="30"/>
      <c r="N496" s="30"/>
    </row>
    <row r="497" spans="1:14" x14ac:dyDescent="0.35">
      <c r="A497" s="58"/>
      <c r="B497" s="87"/>
      <c r="C497" s="87"/>
      <c r="D497" s="72"/>
      <c r="E497" s="76"/>
      <c r="F497" s="88"/>
      <c r="G497" s="88"/>
      <c r="H497" s="88"/>
      <c r="I497" s="59"/>
      <c r="J497" s="29">
        <v>34803</v>
      </c>
      <c r="K497" s="109">
        <f t="shared" si="29"/>
        <v>1870.6</v>
      </c>
      <c r="L497" s="30">
        <v>7.43</v>
      </c>
      <c r="M497" s="30"/>
      <c r="N497" s="30"/>
    </row>
    <row r="498" spans="1:14" x14ac:dyDescent="0.35">
      <c r="A498" s="58"/>
      <c r="B498" s="87"/>
      <c r="C498" s="87"/>
      <c r="D498" s="72"/>
      <c r="E498" s="76"/>
      <c r="F498" s="88"/>
      <c r="G498" s="88"/>
      <c r="H498" s="88"/>
      <c r="I498" s="59"/>
      <c r="J498" s="29">
        <v>34899</v>
      </c>
      <c r="K498" s="109"/>
      <c r="L498" s="30" t="s">
        <v>30</v>
      </c>
      <c r="M498" s="30"/>
      <c r="N498" s="30"/>
    </row>
    <row r="499" spans="1:14" x14ac:dyDescent="0.35">
      <c r="A499" s="58"/>
      <c r="B499" s="87"/>
      <c r="C499" s="87"/>
      <c r="D499" s="72"/>
      <c r="E499" s="76"/>
      <c r="F499" s="88"/>
      <c r="G499" s="88"/>
      <c r="H499" s="88"/>
      <c r="I499" s="59"/>
      <c r="J499" s="29">
        <v>34975</v>
      </c>
      <c r="K499" s="109">
        <f t="shared" si="29"/>
        <v>1870.49</v>
      </c>
      <c r="L499" s="30">
        <v>7.54</v>
      </c>
      <c r="M499" s="30"/>
      <c r="N499" s="30"/>
    </row>
    <row r="500" spans="1:14" x14ac:dyDescent="0.35">
      <c r="A500" s="58"/>
      <c r="B500" s="87"/>
      <c r="C500" s="87"/>
      <c r="D500" s="72"/>
      <c r="E500" s="76"/>
      <c r="F500" s="88"/>
      <c r="G500" s="88"/>
      <c r="H500" s="88"/>
      <c r="I500" s="59"/>
      <c r="J500" s="29">
        <v>37440</v>
      </c>
      <c r="K500" s="109">
        <f t="shared" si="29"/>
        <v>1870.51</v>
      </c>
      <c r="L500" s="30">
        <v>7.52</v>
      </c>
      <c r="M500" s="30"/>
      <c r="N500" s="30"/>
    </row>
    <row r="501" spans="1:14" x14ac:dyDescent="0.35">
      <c r="A501" s="58"/>
      <c r="B501" s="87"/>
      <c r="C501" s="87"/>
      <c r="D501" s="72"/>
      <c r="E501" s="76"/>
      <c r="F501" s="88"/>
      <c r="G501" s="88"/>
      <c r="H501" s="88"/>
      <c r="I501" s="59"/>
      <c r="J501" s="29">
        <v>38127</v>
      </c>
      <c r="K501" s="109">
        <f t="shared" si="29"/>
        <v>1870.34</v>
      </c>
      <c r="L501" s="30">
        <v>7.69</v>
      </c>
      <c r="M501" s="30"/>
      <c r="N501" s="30"/>
    </row>
    <row r="502" spans="1:14" x14ac:dyDescent="0.35">
      <c r="A502" s="58"/>
      <c r="B502" s="87"/>
      <c r="C502" s="87"/>
      <c r="D502" s="72"/>
      <c r="E502" s="77"/>
      <c r="F502" s="62"/>
      <c r="G502" s="62"/>
      <c r="H502" s="62"/>
      <c r="I502" s="63"/>
      <c r="J502" s="31">
        <v>38212</v>
      </c>
      <c r="K502" s="113">
        <f t="shared" si="29"/>
        <v>1870.16</v>
      </c>
      <c r="L502" s="32">
        <v>7.87</v>
      </c>
      <c r="M502" s="32"/>
      <c r="N502" s="32"/>
    </row>
    <row r="503" spans="1:14" x14ac:dyDescent="0.35">
      <c r="A503" s="58"/>
      <c r="B503" s="87"/>
      <c r="C503" s="87"/>
      <c r="D503" s="72"/>
      <c r="E503" s="75" t="s">
        <v>31</v>
      </c>
      <c r="F503" s="56"/>
      <c r="G503" s="56"/>
      <c r="H503" s="56"/>
      <c r="I503" s="57">
        <v>1879.94</v>
      </c>
      <c r="J503" s="33">
        <v>34092</v>
      </c>
      <c r="K503" s="107">
        <f t="shared" ref="K503:K510" si="30">IF(AND(ISNUMBER(I$503),ISNUMBER(L503)),I$503-L503,"")</f>
        <v>1870.54</v>
      </c>
      <c r="L503" s="34">
        <v>9.4</v>
      </c>
      <c r="M503" s="34"/>
      <c r="N503" s="34"/>
    </row>
    <row r="504" spans="1:14" ht="40.5" customHeight="1" x14ac:dyDescent="0.35">
      <c r="A504" s="58"/>
      <c r="B504" s="87"/>
      <c r="C504" s="87"/>
      <c r="D504" s="72"/>
      <c r="E504" s="76"/>
      <c r="F504" s="88"/>
      <c r="G504" s="88"/>
      <c r="H504" s="88"/>
      <c r="I504" s="59"/>
      <c r="J504" s="29">
        <v>34687</v>
      </c>
      <c r="K504" s="109">
        <f t="shared" si="30"/>
        <v>1870.8</v>
      </c>
      <c r="L504" s="30">
        <v>9.14</v>
      </c>
      <c r="M504" s="30"/>
      <c r="N504" s="30"/>
    </row>
    <row r="505" spans="1:14" x14ac:dyDescent="0.35">
      <c r="A505" s="58"/>
      <c r="B505" s="87"/>
      <c r="C505" s="87"/>
      <c r="D505" s="72"/>
      <c r="E505" s="76"/>
      <c r="F505" s="88"/>
      <c r="G505" s="88"/>
      <c r="H505" s="88"/>
      <c r="I505" s="59"/>
      <c r="J505" s="29">
        <v>34803</v>
      </c>
      <c r="K505" s="109">
        <f t="shared" si="30"/>
        <v>1870.5900000000001</v>
      </c>
      <c r="L505" s="30">
        <v>9.35</v>
      </c>
      <c r="M505" s="30"/>
      <c r="N505" s="30"/>
    </row>
    <row r="506" spans="1:14" x14ac:dyDescent="0.35">
      <c r="A506" s="58"/>
      <c r="B506" s="87"/>
      <c r="C506" s="87"/>
      <c r="D506" s="72"/>
      <c r="E506" s="76"/>
      <c r="F506" s="88"/>
      <c r="G506" s="88"/>
      <c r="H506" s="88"/>
      <c r="I506" s="59"/>
      <c r="J506" s="29">
        <v>34899</v>
      </c>
      <c r="K506" s="109"/>
      <c r="L506" s="30" t="s">
        <v>30</v>
      </c>
      <c r="M506" s="30"/>
      <c r="N506" s="30"/>
    </row>
    <row r="507" spans="1:14" x14ac:dyDescent="0.35">
      <c r="A507" s="58"/>
      <c r="B507" s="87"/>
      <c r="C507" s="87"/>
      <c r="D507" s="72"/>
      <c r="E507" s="76"/>
      <c r="F507" s="88"/>
      <c r="G507" s="88"/>
      <c r="H507" s="88"/>
      <c r="I507" s="59"/>
      <c r="J507" s="29">
        <v>34975</v>
      </c>
      <c r="K507" s="109">
        <f t="shared" si="30"/>
        <v>1870.54</v>
      </c>
      <c r="L507" s="30">
        <v>9.4</v>
      </c>
      <c r="M507" s="30"/>
      <c r="N507" s="30"/>
    </row>
    <row r="508" spans="1:14" x14ac:dyDescent="0.35">
      <c r="A508" s="58"/>
      <c r="B508" s="87"/>
      <c r="C508" s="87"/>
      <c r="D508" s="72"/>
      <c r="E508" s="76"/>
      <c r="F508" s="88"/>
      <c r="G508" s="88"/>
      <c r="H508" s="88"/>
      <c r="I508" s="59"/>
      <c r="J508" s="29">
        <v>37440</v>
      </c>
      <c r="K508" s="109">
        <f t="shared" si="30"/>
        <v>1870.5</v>
      </c>
      <c r="L508" s="30">
        <v>9.44</v>
      </c>
      <c r="M508" s="30"/>
      <c r="N508" s="30"/>
    </row>
    <row r="509" spans="1:14" x14ac:dyDescent="0.35">
      <c r="A509" s="58"/>
      <c r="B509" s="87"/>
      <c r="C509" s="87"/>
      <c r="D509" s="72"/>
      <c r="E509" s="76"/>
      <c r="F509" s="88"/>
      <c r="G509" s="88"/>
      <c r="H509" s="88"/>
      <c r="I509" s="59"/>
      <c r="J509" s="29">
        <v>38127</v>
      </c>
      <c r="K509" s="109">
        <f t="shared" si="30"/>
        <v>1870.38</v>
      </c>
      <c r="L509" s="30">
        <v>9.56</v>
      </c>
      <c r="M509" s="30"/>
      <c r="N509" s="30"/>
    </row>
    <row r="510" spans="1:14" x14ac:dyDescent="0.35">
      <c r="A510" s="58"/>
      <c r="B510" s="87"/>
      <c r="C510" s="87"/>
      <c r="D510" s="72"/>
      <c r="E510" s="77"/>
      <c r="F510" s="62"/>
      <c r="G510" s="62"/>
      <c r="H510" s="62"/>
      <c r="I510" s="63"/>
      <c r="J510" s="31">
        <v>38212</v>
      </c>
      <c r="K510" s="113">
        <f t="shared" si="30"/>
        <v>1870.15</v>
      </c>
      <c r="L510" s="32">
        <v>9.7899999999999991</v>
      </c>
      <c r="M510" s="32"/>
      <c r="N510" s="32"/>
    </row>
    <row r="511" spans="1:14" x14ac:dyDescent="0.35">
      <c r="A511" s="58"/>
      <c r="B511" s="87"/>
      <c r="C511" s="87"/>
      <c r="D511" s="72"/>
      <c r="E511" s="75" t="s">
        <v>32</v>
      </c>
      <c r="F511" s="56"/>
      <c r="G511" s="56"/>
      <c r="H511" s="56"/>
      <c r="I511" s="57">
        <v>1880.37</v>
      </c>
      <c r="J511" s="33">
        <v>34092</v>
      </c>
      <c r="K511" s="107">
        <f t="shared" ref="K511:K517" si="31">IF(AND(ISNUMBER(I$511),ISNUMBER(L511)),I$511-L511,"")</f>
        <v>1871.04</v>
      </c>
      <c r="L511" s="34">
        <v>9.33</v>
      </c>
      <c r="M511" s="34"/>
      <c r="N511" s="34"/>
    </row>
    <row r="512" spans="1:14" x14ac:dyDescent="0.35">
      <c r="A512" s="58"/>
      <c r="B512" s="87"/>
      <c r="C512" s="87"/>
      <c r="D512" s="72"/>
      <c r="E512" s="76"/>
      <c r="F512" s="88"/>
      <c r="G512" s="88"/>
      <c r="H512" s="88"/>
      <c r="I512" s="59"/>
      <c r="J512" s="29">
        <v>34687</v>
      </c>
      <c r="K512" s="109">
        <f t="shared" si="31"/>
        <v>1870.77</v>
      </c>
      <c r="L512" s="30">
        <v>9.6</v>
      </c>
      <c r="M512" s="30"/>
      <c r="N512" s="30"/>
    </row>
    <row r="513" spans="1:14" x14ac:dyDescent="0.35">
      <c r="A513" s="58"/>
      <c r="B513" s="87"/>
      <c r="C513" s="87"/>
      <c r="D513" s="72"/>
      <c r="E513" s="76"/>
      <c r="F513" s="88"/>
      <c r="G513" s="88"/>
      <c r="H513" s="88"/>
      <c r="I513" s="59"/>
      <c r="J513" s="29">
        <v>34803</v>
      </c>
      <c r="K513" s="109">
        <f t="shared" si="31"/>
        <v>1870.85</v>
      </c>
      <c r="L513" s="30">
        <v>9.52</v>
      </c>
      <c r="M513" s="30"/>
      <c r="N513" s="30"/>
    </row>
    <row r="514" spans="1:14" x14ac:dyDescent="0.35">
      <c r="A514" s="58"/>
      <c r="B514" s="87"/>
      <c r="C514" s="87"/>
      <c r="D514" s="72"/>
      <c r="E514" s="76"/>
      <c r="F514" s="88"/>
      <c r="G514" s="88"/>
      <c r="H514" s="88"/>
      <c r="I514" s="59"/>
      <c r="J514" s="29">
        <v>34975</v>
      </c>
      <c r="K514" s="109">
        <f t="shared" si="31"/>
        <v>1870.55</v>
      </c>
      <c r="L514" s="30">
        <v>9.82</v>
      </c>
      <c r="M514" s="30"/>
      <c r="N514" s="30"/>
    </row>
    <row r="515" spans="1:14" x14ac:dyDescent="0.35">
      <c r="A515" s="58"/>
      <c r="B515" s="87"/>
      <c r="C515" s="87"/>
      <c r="D515" s="72"/>
      <c r="E515" s="76"/>
      <c r="F515" s="88"/>
      <c r="G515" s="88"/>
      <c r="H515" s="88"/>
      <c r="I515" s="59"/>
      <c r="J515" s="29">
        <v>37440</v>
      </c>
      <c r="K515" s="109">
        <f t="shared" si="31"/>
        <v>1870.52</v>
      </c>
      <c r="L515" s="30">
        <v>9.85</v>
      </c>
      <c r="M515" s="30"/>
      <c r="N515" s="30"/>
    </row>
    <row r="516" spans="1:14" x14ac:dyDescent="0.35">
      <c r="A516" s="58"/>
      <c r="B516" s="87"/>
      <c r="C516" s="87"/>
      <c r="D516" s="72"/>
      <c r="E516" s="76"/>
      <c r="F516" s="88"/>
      <c r="G516" s="88"/>
      <c r="H516" s="88"/>
      <c r="I516" s="59"/>
      <c r="J516" s="29">
        <v>38127</v>
      </c>
      <c r="K516" s="109">
        <f t="shared" si="31"/>
        <v>1870.34</v>
      </c>
      <c r="L516" s="30">
        <v>10.029999999999999</v>
      </c>
      <c r="M516" s="30"/>
      <c r="N516" s="30"/>
    </row>
    <row r="517" spans="1:14" x14ac:dyDescent="0.35">
      <c r="A517" s="58"/>
      <c r="B517" s="87"/>
      <c r="C517" s="87"/>
      <c r="D517" s="72"/>
      <c r="E517" s="77"/>
      <c r="F517" s="62"/>
      <c r="G517" s="62"/>
      <c r="H517" s="62"/>
      <c r="I517" s="63"/>
      <c r="J517" s="31">
        <v>38212</v>
      </c>
      <c r="K517" s="113">
        <f t="shared" si="31"/>
        <v>1870.1599999999999</v>
      </c>
      <c r="L517" s="32">
        <v>10.210000000000001</v>
      </c>
      <c r="M517" s="32"/>
      <c r="N517" s="32"/>
    </row>
    <row r="518" spans="1:14" x14ac:dyDescent="0.35">
      <c r="A518" s="58"/>
      <c r="B518" s="87"/>
      <c r="C518" s="87"/>
      <c r="D518" s="72"/>
      <c r="E518" s="75" t="s">
        <v>33</v>
      </c>
      <c r="F518" s="56"/>
      <c r="G518" s="56"/>
      <c r="H518" s="56"/>
      <c r="I518" s="57">
        <v>1877.58</v>
      </c>
      <c r="J518" s="33">
        <v>37440</v>
      </c>
      <c r="K518" s="107">
        <f>IF(AND(ISNUMBER(I$518),ISNUMBER(L518)),I$518-L518,"")</f>
        <v>1870.9499999999998</v>
      </c>
      <c r="L518" s="34">
        <v>6.63</v>
      </c>
      <c r="M518" s="34"/>
      <c r="N518" s="34"/>
    </row>
    <row r="519" spans="1:14" x14ac:dyDescent="0.35">
      <c r="A519" s="58"/>
      <c r="B519" s="87"/>
      <c r="C519" s="87"/>
      <c r="D519" s="72"/>
      <c r="E519" s="76"/>
      <c r="F519" s="88"/>
      <c r="G519" s="88"/>
      <c r="H519" s="88"/>
      <c r="I519" s="59"/>
      <c r="J519" s="29">
        <v>38127</v>
      </c>
      <c r="K519" s="109">
        <f>IF(AND(ISNUMBER(I$518),ISNUMBER(L519)),I$518-L519,"")</f>
        <v>1870.87</v>
      </c>
      <c r="L519" s="30">
        <v>6.71</v>
      </c>
      <c r="M519" s="30"/>
      <c r="N519" s="30"/>
    </row>
    <row r="520" spans="1:14" x14ac:dyDescent="0.35">
      <c r="A520" s="58"/>
      <c r="B520" s="87"/>
      <c r="C520" s="87"/>
      <c r="D520" s="72"/>
      <c r="E520" s="76"/>
      <c r="F520" s="88"/>
      <c r="G520" s="88"/>
      <c r="H520" s="88"/>
      <c r="I520" s="59"/>
      <c r="J520" s="29">
        <v>38212</v>
      </c>
      <c r="K520" s="109">
        <f>IF(AND(ISNUMBER(I$518),ISNUMBER(L520)),I$518-L520,"")</f>
        <v>1870.6</v>
      </c>
      <c r="L520" s="30">
        <v>6.98</v>
      </c>
      <c r="M520" s="30"/>
      <c r="N520" s="30"/>
    </row>
    <row r="521" spans="1:14" x14ac:dyDescent="0.35">
      <c r="A521" s="58"/>
      <c r="B521" s="87"/>
      <c r="C521" s="87"/>
      <c r="D521" s="72"/>
      <c r="E521" s="76"/>
      <c r="F521" s="88"/>
      <c r="G521" s="88"/>
      <c r="H521" s="88"/>
      <c r="I521" s="59"/>
      <c r="J521" s="29">
        <v>38314</v>
      </c>
      <c r="K521" s="109">
        <f>IF(AND(ISNUMBER(I$518),ISNUMBER(L521)),I$518-L521,"")</f>
        <v>1871.1699999999998</v>
      </c>
      <c r="L521" s="30">
        <v>6.41</v>
      </c>
      <c r="M521" s="30"/>
      <c r="N521" s="30"/>
    </row>
    <row r="522" spans="1:14" x14ac:dyDescent="0.35">
      <c r="A522" s="58"/>
      <c r="B522" s="87"/>
      <c r="C522" s="87"/>
      <c r="D522" s="72"/>
      <c r="E522" s="77"/>
      <c r="F522" s="62"/>
      <c r="G522" s="62"/>
      <c r="H522" s="62"/>
      <c r="I522" s="63"/>
      <c r="J522" s="31">
        <v>38405</v>
      </c>
      <c r="K522" s="113">
        <f>IF(AND(ISNUMBER(I$518),ISNUMBER(L522)),I$518-L522,"")</f>
        <v>1871.1</v>
      </c>
      <c r="L522" s="32">
        <v>6.48</v>
      </c>
      <c r="M522" s="32"/>
      <c r="N522" s="32"/>
    </row>
    <row r="523" spans="1:14" x14ac:dyDescent="0.35">
      <c r="A523" s="58"/>
      <c r="B523" s="87"/>
      <c r="C523" s="87"/>
      <c r="D523" s="72"/>
      <c r="E523" s="75" t="s">
        <v>34</v>
      </c>
      <c r="F523" s="56"/>
      <c r="G523" s="56"/>
      <c r="H523" s="56"/>
      <c r="I523" s="57">
        <v>1877.93</v>
      </c>
      <c r="J523" s="33">
        <v>38314</v>
      </c>
      <c r="K523" s="107">
        <f>IF(AND(ISNUMBER(I$523),ISNUMBER(L523)),I$523-L523,"")</f>
        <v>1871.03</v>
      </c>
      <c r="L523" s="34">
        <v>6.9</v>
      </c>
      <c r="M523" s="34"/>
      <c r="N523" s="34"/>
    </row>
    <row r="524" spans="1:14" x14ac:dyDescent="0.35">
      <c r="A524" s="58"/>
      <c r="B524" s="87"/>
      <c r="C524" s="87"/>
      <c r="D524" s="72"/>
      <c r="E524" s="77"/>
      <c r="F524" s="62"/>
      <c r="G524" s="62"/>
      <c r="H524" s="62"/>
      <c r="I524" s="63"/>
      <c r="J524" s="31">
        <v>38405</v>
      </c>
      <c r="K524" s="113">
        <f>IF(AND(ISNUMBER(I$523),ISNUMBER(L524)),I$523-L524,"")</f>
        <v>1871.1100000000001</v>
      </c>
      <c r="L524" s="32">
        <v>6.82</v>
      </c>
      <c r="M524" s="32"/>
      <c r="N524" s="32"/>
    </row>
    <row r="525" spans="1:14" x14ac:dyDescent="0.35">
      <c r="A525" s="58"/>
      <c r="B525" s="87"/>
      <c r="C525" s="87"/>
      <c r="D525" s="72"/>
      <c r="E525" s="75" t="s">
        <v>35</v>
      </c>
      <c r="F525" s="56"/>
      <c r="G525" s="56"/>
      <c r="H525" s="56"/>
      <c r="I525" s="57">
        <v>1876.94</v>
      </c>
      <c r="J525" s="33">
        <v>38314</v>
      </c>
      <c r="K525" s="107">
        <f>IF(AND(ISNUMBER(I$525),ISNUMBER(L525)),I$525-L525,"")</f>
        <v>1871.05</v>
      </c>
      <c r="L525" s="34">
        <v>5.89</v>
      </c>
      <c r="M525" s="34"/>
      <c r="N525" s="34"/>
    </row>
    <row r="526" spans="1:14" x14ac:dyDescent="0.35">
      <c r="A526" s="61"/>
      <c r="B526" s="73"/>
      <c r="C526" s="73"/>
      <c r="D526" s="74"/>
      <c r="E526" s="77"/>
      <c r="F526" s="62"/>
      <c r="G526" s="62"/>
      <c r="H526" s="62"/>
      <c r="I526" s="63"/>
      <c r="J526" s="31">
        <v>38405</v>
      </c>
      <c r="K526" s="113">
        <f>IF(AND(ISNUMBER(I$525),ISNUMBER(L526)),I$525-L526,"")</f>
        <v>1871.0800000000002</v>
      </c>
      <c r="L526" s="32">
        <v>5.86</v>
      </c>
      <c r="M526" s="32"/>
      <c r="N526" s="32"/>
    </row>
  </sheetData>
  <mergeCells count="1">
    <mergeCell ref="A486:B486"/>
  </mergeCells>
  <pageMargins left="0.7" right="0.7" top="0.75" bottom="0.75" header="0.3" footer="0.3"/>
  <pageSetup paperSize="3" scale="62" fitToHeight="0" orientation="portrait" r:id="rId1"/>
  <headerFooter>
    <oddHeader>&amp;L&amp;12APPENDIX B&amp;R&amp;12page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Dunkin</dc:creator>
  <cp:lastModifiedBy>Joyce Dunkin</cp:lastModifiedBy>
  <cp:lastPrinted>2023-05-24T20:26:06Z</cp:lastPrinted>
  <dcterms:created xsi:type="dcterms:W3CDTF">2023-05-23T21:29:33Z</dcterms:created>
  <dcterms:modified xsi:type="dcterms:W3CDTF">2023-05-24T23:14:45Z</dcterms:modified>
</cp:coreProperties>
</file>